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75" windowHeight="7935" activeTab="0"/>
  </bookViews>
  <sheets>
    <sheet name="Q#1&amp;Q#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<sst xmlns="http://schemas.openxmlformats.org/spreadsheetml/2006/main" count="22" uniqueCount="22">
  <si>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rf=</t>
  </si>
  <si>
    <t>σ=</t>
  </si>
  <si>
    <t>T=</t>
  </si>
  <si>
    <t>N=</t>
  </si>
  <si>
    <t>S0=</t>
  </si>
  <si>
    <t>qu=</t>
  </si>
  <si>
    <t>qd=</t>
  </si>
  <si>
    <t>u=</t>
  </si>
  <si>
    <t>d=</t>
  </si>
  <si>
    <t>Table of St</t>
  </si>
  <si>
    <t>K=</t>
  </si>
  <si>
    <t>Table of American Put Vt</t>
  </si>
  <si>
    <t xml:space="preserve">early exercise </t>
  </si>
  <si>
    <t>V0=</t>
  </si>
  <si>
    <t>S0 in Replicating Portfolio at t=0 is delta*S0 =</t>
  </si>
  <si>
    <t>where delta is (Vu-Vd)/(Su-Sd)</t>
  </si>
  <si>
    <t>For Black Scholes, delta is the factor to be multiplied by S0</t>
  </si>
  <si>
    <t>For the European put, by put-call parity that is the delta in the Black Scholes call minus 1</t>
  </si>
  <si>
    <t>Φ(d1)-1 where d1 is (ln(S0/K)+(rf+.5σ^2)T)/(T^.5*σ)</t>
  </si>
  <si>
    <t>d1=</t>
  </si>
  <si>
    <t>delta=</t>
  </si>
  <si>
    <t>S0 in Hedging Portfolio at t=0 is delta*S0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</si>
</sst>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K33" sqref="K33"/>
    </sheetView>
  </sheetViews>
  <sheetFormatPr defaultColWidth="9.140625" defaultRowHeight="15"/>
  <sheetData>
    <row r="1" spans="1:2" ht="15">
      <c r="A1" s="1" t="s">
        <v>0</v>
      </c>
      <c r="B1" s="2">
        <v>0.02</v>
      </c>
    </row>
    <row r="2" spans="1:2" ht="15">
      <c r="A2" s="4" t="s">
        <v>1</v>
      </c>
      <c r="B2" s="2">
        <v>0.22</v>
      </c>
    </row>
    <row r="3" spans="1:2" ht="15">
      <c r="A3" s="1" t="s">
        <v>2</v>
      </c>
      <c r="B3" s="2">
        <v>2</v>
      </c>
    </row>
    <row r="4" spans="1:2" ht="15">
      <c r="A4" s="1" t="s">
        <v>3</v>
      </c>
      <c r="B4" s="2">
        <v>4</v>
      </c>
    </row>
    <row r="5" spans="1:2" ht="15">
      <c r="A5" s="1" t="s">
        <v>4</v>
      </c>
      <c r="B5" s="2">
        <v>50</v>
      </c>
    </row>
    <row r="6" spans="1:2" ht="15">
      <c r="A6" s="1" t="s">
        <v>5</v>
      </c>
      <c r="B6" s="2">
        <v>0.5</v>
      </c>
    </row>
    <row r="7" spans="1:2" ht="15">
      <c r="A7" s="1" t="s">
        <v>6</v>
      </c>
      <c r="B7" s="5">
        <f>1-B6</f>
        <v>0.5</v>
      </c>
    </row>
    <row r="8" spans="1:4" ht="15">
      <c r="A8" s="1" t="s">
        <v>7</v>
      </c>
      <c r="B8" s="6">
        <f>EXP(B$3/B$4*(B$1-0.5*B$2^2)+(B$3/B$4)^0.5*B$2)</f>
        <v>1.1658652227755832</v>
      </c>
      <c r="D8">
        <f>B8*B9</f>
        <v>0.9958088076649545</v>
      </c>
    </row>
    <row r="9" spans="1:2" ht="15">
      <c r="A9" s="1" t="s">
        <v>8</v>
      </c>
      <c r="B9" s="6">
        <f>EXP(B$3/B$4*(B$1-0.5*B$2^2)-(B$3/B$4)^0.5*B$2)</f>
        <v>0.8541371577189907</v>
      </c>
    </row>
    <row r="10" spans="1:2" ht="15">
      <c r="A10" s="1" t="s">
        <v>10</v>
      </c>
      <c r="B10" s="2">
        <v>65</v>
      </c>
    </row>
    <row r="11" ht="15">
      <c r="A11" s="2" t="s">
        <v>9</v>
      </c>
    </row>
    <row r="12" ht="15">
      <c r="F12">
        <f>E13*$B$8</f>
        <v>92.37690235375223</v>
      </c>
    </row>
    <row r="13" ht="15">
      <c r="E13">
        <f>D14*$B$8</f>
        <v>79.23463239930076</v>
      </c>
    </row>
    <row r="14" spans="4:6" ht="15">
      <c r="D14">
        <f>C15*$B$8</f>
        <v>67.96208588387802</v>
      </c>
      <c r="F14">
        <f>E13*$B$9</f>
        <v>67.67724371044781</v>
      </c>
    </row>
    <row r="15" spans="3:5" ht="15">
      <c r="C15">
        <f>B16*$B$8</f>
        <v>58.293261138779165</v>
      </c>
      <c r="E15">
        <f>D14*$B$9</f>
        <v>58.04894286950951</v>
      </c>
    </row>
    <row r="16" spans="2:6" ht="15">
      <c r="B16">
        <f>B5</f>
        <v>50</v>
      </c>
      <c r="D16">
        <f>C15*$B$9</f>
        <v>49.79044038324773</v>
      </c>
      <c r="F16">
        <f>E15*$B$9</f>
        <v>49.58175907115493</v>
      </c>
    </row>
    <row r="17" spans="3:5" ht="15">
      <c r="C17">
        <f>B16*$B$9</f>
        <v>42.70685788594953</v>
      </c>
      <c r="E17">
        <f>D16*$B$9</f>
        <v>42.527865230524064</v>
      </c>
    </row>
    <row r="18" spans="4:6" ht="15">
      <c r="D18">
        <f>C17*$B$9</f>
        <v>36.4775142098138</v>
      </c>
      <c r="F18">
        <f>E17*$B$9</f>
        <v>36.324629931856116</v>
      </c>
    </row>
    <row r="19" ht="15">
      <c r="E19">
        <f>D18*$B$9</f>
        <v>31.15680030782445</v>
      </c>
    </row>
    <row r="20" ht="15">
      <c r="F20">
        <f>E19*$B$9</f>
        <v>26.61218085854335</v>
      </c>
    </row>
    <row r="22" ht="15">
      <c r="A22" t="s">
        <v>11</v>
      </c>
    </row>
    <row r="23" spans="1:6" ht="15">
      <c r="A23" s="7" t="s">
        <v>12</v>
      </c>
      <c r="B23" s="7"/>
      <c r="F23">
        <f>MAX(0,$B$10-F12)</f>
        <v>0</v>
      </c>
    </row>
    <row r="24" ht="15">
      <c r="E24">
        <f>MAX(EXP(-$B$1*$B$3/$B$4)*($B$6*F23+$B$7*F25),MAX(0,$B$10-E13))</f>
        <v>0</v>
      </c>
    </row>
    <row r="25" spans="4:6" ht="15">
      <c r="D25">
        <f>MAX(EXP(-$B$1*$B$3/$B$4)*($B$6*E24+$B$7*E26),MAX(0,$B$10-D14))</f>
        <v>3.778234825794464</v>
      </c>
      <c r="F25">
        <f>MAX(0,$B$10-F14)</f>
        <v>0</v>
      </c>
    </row>
    <row r="26" spans="3:5" ht="15">
      <c r="C26">
        <f>MAX(EXP(-$B$1*$B$3/$B$4)*($B$6*D25+$B$7*D27),MAX(0,$B$10-C15))</f>
        <v>9.399431365553387</v>
      </c>
      <c r="E26">
        <f>MAX(EXP(-$B$1*$B$3/$B$4)*($B$6*F25+$B$7*F27),MAX(0,$B$10-E15))</f>
        <v>7.632413434153841</v>
      </c>
    </row>
    <row r="27" spans="1:6" ht="15">
      <c r="A27" s="1" t="s">
        <v>13</v>
      </c>
      <c r="B27" s="6">
        <f>MAX(EXP(-$B$1*$B$3/$B$4)*($B$6*C26+$B$7*C28),MAX(0,$B$10-B16))</f>
        <v>15.688613552282545</v>
      </c>
      <c r="D27" s="7">
        <f>MAX(EXP(-$B$1*$B$3/$B$4)*($B$6*E26+$B$7*E28),MAX(0,$B$10-D16))</f>
        <v>15.209559616752273</v>
      </c>
      <c r="F27">
        <f>MAX(0,$B$10-F16)</f>
        <v>15.418240928845073</v>
      </c>
    </row>
    <row r="28" spans="3:5" ht="15">
      <c r="C28" s="7">
        <f>MAX(EXP(-$B$1*$B$3/$B$4)*($B$6*D27+$B$7*D29),MAX(0,$B$10-C17))</f>
        <v>22.293142114050468</v>
      </c>
      <c r="E28" s="7">
        <f>MAX(EXP(-$B$1*$B$3/$B$4)*($B$6*F27+$B$7*F29),MAX(0,$B$10-E17))</f>
        <v>22.472134769475936</v>
      </c>
    </row>
    <row r="29" spans="4:6" ht="15">
      <c r="D29" s="7">
        <f>MAX(EXP(-$B$1*$B$3/$B$4)*($B$6*E28+$B$7*E30),MAX(0,$B$10-D18))</f>
        <v>28.522485790186202</v>
      </c>
      <c r="F29">
        <f>MAX(0,$B$10-F18)</f>
        <v>28.675370068143884</v>
      </c>
    </row>
    <row r="30" ht="15">
      <c r="E30" s="7">
        <f>MAX(EXP(-$B$1*$B$3/$B$4)*($B$6*F29+$B$7*F31),MAX(0,$B$10-E19))</f>
        <v>33.843199692175546</v>
      </c>
    </row>
    <row r="31" ht="15">
      <c r="F31">
        <f>MAX(0,$B$10-F20)</f>
        <v>38.387819141456646</v>
      </c>
    </row>
    <row r="33" spans="1:7" ht="15">
      <c r="A33" t="s">
        <v>14</v>
      </c>
      <c r="F33" s="6">
        <f>(C26-C28)/(C15-C17)*B16</f>
        <v>-41.36204658427624</v>
      </c>
      <c r="G33" t="s">
        <v>15</v>
      </c>
    </row>
    <row r="35" ht="15">
      <c r="A35" t="s">
        <v>16</v>
      </c>
    </row>
    <row r="36" ht="15">
      <c r="A36" t="s">
        <v>17</v>
      </c>
    </row>
    <row r="37" ht="15">
      <c r="A37" s="3" t="s">
        <v>18</v>
      </c>
    </row>
    <row r="38" spans="1:2" ht="15">
      <c r="A38" s="4" t="s">
        <v>19</v>
      </c>
      <c r="B38" s="6">
        <f>(LN(B5/B10)+(B1+0.5*B2^2)*B3)/(B3^0.5*B2)</f>
        <v>-0.5591423231322402</v>
      </c>
    </row>
    <row r="39" spans="1:2" ht="15">
      <c r="A39" s="4" t="s">
        <v>20</v>
      </c>
      <c r="B39" s="6">
        <f>NORMDIST(B38,0,1,TRUE)-1</f>
        <v>-0.7119677038464083</v>
      </c>
    </row>
    <row r="40" spans="1:6" ht="15">
      <c r="A40" t="s">
        <v>21</v>
      </c>
      <c r="F40" s="6">
        <f>B39*B16</f>
        <v>-35.598385192320414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Bridgeman</dc:creator>
  <cp:keywords/>
  <dc:description/>
  <cp:lastModifiedBy>Jim Bridgeman</cp:lastModifiedBy>
  <dcterms:created xsi:type="dcterms:W3CDTF">2011-12-14T15:02:19Z</dcterms:created>
  <dcterms:modified xsi:type="dcterms:W3CDTF">2011-12-14T19:27:31Z</dcterms:modified>
  <cp:category/>
  <cp:version/>
  <cp:contentType/>
  <cp:contentStatus/>
</cp:coreProperties>
</file>