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<sst xmlns="http://schemas.openxmlformats.org/spreadsheetml/2006/main" count="93" uniqueCount="54">
  <si>
    <t>2009 etc</t>
  </si>
  <si>
    <t>Invest</t>
  </si>
  <si>
    <t>Revenue</t>
  </si>
  <si>
    <t>Volume</t>
  </si>
  <si>
    <t>price</t>
  </si>
  <si>
    <t>Variable</t>
  </si>
  <si>
    <t>Fixed</t>
  </si>
  <si>
    <t>Profits pre-tax</t>
  </si>
  <si>
    <t>Profits after-tax</t>
  </si>
  <si>
    <t>Tax shield</t>
  </si>
  <si>
    <t>Cash Flow</t>
  </si>
  <si>
    <t>Assume some inflation rate</t>
  </si>
  <si>
    <t>(say 3%) then real OCC is</t>
  </si>
  <si>
    <t>1.25/1.03 - 1 =</t>
  </si>
  <si>
    <t>NPV @ .2136</t>
  </si>
  <si>
    <t>Sensitivity</t>
  </si>
  <si>
    <t>if volume</t>
  </si>
  <si>
    <t xml:space="preserve"> </t>
  </si>
  <si>
    <t>Wait for a year?</t>
  </si>
  <si>
    <t>Assume prob. Low = .25, Medium-.50, High=.25</t>
  </si>
  <si>
    <t>if market volume</t>
  </si>
  <si>
    <t>Sparky volume</t>
  </si>
  <si>
    <t>Our volume will be</t>
  </si>
  <si>
    <t>our price will still be .35</t>
  </si>
  <si>
    <t>Tax-excl. shield</t>
  </si>
  <si>
    <t>(just paste whatever has changed into the table above and recalculate)</t>
  </si>
  <si>
    <t>If market turns out to be low volume, then don't invest</t>
  </si>
  <si>
    <t>First, ignore competition:</t>
  </si>
  <si>
    <t xml:space="preserve">BUT Sparky can come in.  Assume they will have same costs as we do and same build up pattern.   </t>
  </si>
  <si>
    <t>Also assume that they can reach half the ultimate market volume, leaving half for us</t>
  </si>
  <si>
    <t>Sparky won't enter (no profit at such low volume; run same model as above)</t>
  </si>
  <si>
    <t>This seems to say that with Sparky waiting to take away the profit in the High volume market,</t>
  </si>
  <si>
    <t>it doesn't make sense to enter now.</t>
  </si>
  <si>
    <t>BUT, we made some critical assumptions.  First, if the real risk of low volume is not so bad as 5, 10, 20</t>
  </si>
  <si>
    <t xml:space="preserve">entering now might not turn out to be negative.  Second, if Sparky can only get to something less than half  </t>
  </si>
  <si>
    <t>the market in the high volume case because our headstart will give us brand recognition in the market, then</t>
  </si>
  <si>
    <t>NPV @ .25</t>
  </si>
  <si>
    <t>(real)</t>
  </si>
  <si>
    <t>(nominal)</t>
  </si>
  <si>
    <t>Total NPV</t>
  </si>
  <si>
    <r>
      <t>.25*</t>
    </r>
    <r>
      <rPr>
        <sz val="10"/>
        <color indexed="10"/>
        <rFont val="Arial"/>
        <family val="2"/>
      </rPr>
      <t>$0</t>
    </r>
    <r>
      <rPr>
        <sz val="10"/>
        <rFont val="Arial"/>
        <family val="0"/>
      </rPr>
      <t xml:space="preserve"> + .50*$2.48 + .25* $20.47 = $6.36 in 2005</t>
    </r>
  </si>
  <si>
    <t>$5.24 is larger than base case of $2.48 suggesting maybe to wait a year.</t>
  </si>
  <si>
    <t>NPV in 2004 is $6.36/1.2136 = $5.24 (note that $6.36 is a real figure since it's based on investing 20 in 2005)</t>
  </si>
  <si>
    <t>Sparky will just break even NPV with .35 pricing</t>
  </si>
  <si>
    <r>
      <t>With consistent probabilities as above: .25*</t>
    </r>
    <r>
      <rPr>
        <sz val="10"/>
        <color indexed="10"/>
        <rFont val="Arial"/>
        <family val="2"/>
      </rPr>
      <t>$(15.51)</t>
    </r>
    <r>
      <rPr>
        <sz val="10"/>
        <rFont val="Arial"/>
        <family val="2"/>
      </rPr>
      <t xml:space="preserve"> + .57*$2.48 + .18*$4.93 = </t>
    </r>
    <r>
      <rPr>
        <sz val="10"/>
        <color indexed="10"/>
        <rFont val="Arial"/>
        <family val="2"/>
      </rPr>
      <t>$(1.58)</t>
    </r>
  </si>
  <si>
    <t>value of entering now higher, maybe positive.  Finally, if there is price sensitivity in the market, we can model</t>
  </si>
  <si>
    <t>(consistent in the sense that .57*$2.48 + .18*(value of 23, 46, 92, 92, etc) = .50*$2.48 + .25 * $20.47)</t>
  </si>
  <si>
    <r>
      <t xml:space="preserve">then the low volume case NPV is not as bad as </t>
    </r>
    <r>
      <rPr>
        <sz val="10"/>
        <color indexed="10"/>
        <rFont val="Arial"/>
        <family val="2"/>
      </rPr>
      <t xml:space="preserve">$(15.51) </t>
    </r>
    <r>
      <rPr>
        <sz val="10"/>
        <color indexed="8"/>
        <rFont val="Arial"/>
        <family val="2"/>
      </rPr>
      <t xml:space="preserve">in which case the expected value of </t>
    </r>
  </si>
  <si>
    <t xml:space="preserve">our NPV in the high volume case will be better than $4.93, which also will tend to make the expected </t>
  </si>
  <si>
    <t xml:space="preserve">whether we can reduce prices to make Sparky's entry unprofitable for them while still keeping marginal </t>
  </si>
  <si>
    <t>profitability  for us.  If we can, and they know that, then we don't have to fear their entering.</t>
  </si>
  <si>
    <t>There is no clear answer yet without further refinement of these three assumptions, but these are the sorts</t>
  </si>
  <si>
    <t>of variations to be thinking of and the modeling to be using in thinking about them.</t>
  </si>
  <si>
    <t>NPV @ .2136&amp;.25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</si>
</sst>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4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2">
      <selection activeCell="E12" sqref="E12"/>
    </sheetView>
  </sheetViews>
  <sheetFormatPr defaultColWidth="9.140625" defaultRowHeight="12.75"/>
  <cols>
    <col min="3" max="3" width="8.8515625" style="0" customWidth="1"/>
    <col min="4" max="4" width="16.7109375" style="0" customWidth="1"/>
    <col min="10" max="10" width="11.421875" style="0" customWidth="1"/>
  </cols>
  <sheetData>
    <row r="1" spans="5:10" ht="12.75">
      <c r="E1">
        <v>2004</v>
      </c>
      <c r="F1">
        <v>2005</v>
      </c>
      <c r="G1">
        <v>2006</v>
      </c>
      <c r="H1">
        <v>2007</v>
      </c>
      <c r="I1">
        <v>2008</v>
      </c>
      <c r="J1" s="1" t="s">
        <v>0</v>
      </c>
    </row>
    <row r="2" spans="3:5" ht="12.75">
      <c r="C2" t="s">
        <v>37</v>
      </c>
      <c r="D2" t="s">
        <v>1</v>
      </c>
      <c r="E2">
        <v>-20</v>
      </c>
    </row>
    <row r="3" spans="3:10" ht="12.75">
      <c r="C3" t="s">
        <v>17</v>
      </c>
      <c r="D3" t="s">
        <v>3</v>
      </c>
      <c r="F3">
        <v>12.5</v>
      </c>
      <c r="G3">
        <v>25</v>
      </c>
      <c r="H3">
        <v>50</v>
      </c>
      <c r="I3">
        <v>50</v>
      </c>
      <c r="J3">
        <v>50</v>
      </c>
    </row>
    <row r="4" spans="3:10" ht="12.75">
      <c r="C4" t="s">
        <v>37</v>
      </c>
      <c r="D4" t="s">
        <v>4</v>
      </c>
      <c r="F4">
        <v>0.35</v>
      </c>
      <c r="G4">
        <f>F4</f>
        <v>0.35</v>
      </c>
      <c r="H4">
        <f>G4</f>
        <v>0.35</v>
      </c>
      <c r="I4">
        <f>H4</f>
        <v>0.35</v>
      </c>
      <c r="J4">
        <f>I4</f>
        <v>0.35</v>
      </c>
    </row>
    <row r="5" spans="3:10" ht="12.75">
      <c r="C5" t="s">
        <v>37</v>
      </c>
      <c r="D5" t="s">
        <v>2</v>
      </c>
      <c r="F5">
        <f>F3*F4</f>
        <v>4.375</v>
      </c>
      <c r="G5">
        <f>G3*G4</f>
        <v>8.75</v>
      </c>
      <c r="H5">
        <f>H3*H4</f>
        <v>17.5</v>
      </c>
      <c r="I5">
        <f>I3*I4</f>
        <v>17.5</v>
      </c>
      <c r="J5">
        <f>J3*J4</f>
        <v>17.5</v>
      </c>
    </row>
    <row r="6" spans="3:10" ht="12.75">
      <c r="C6" t="s">
        <v>37</v>
      </c>
      <c r="D6" t="s">
        <v>5</v>
      </c>
      <c r="F6">
        <f>-0.12*F3</f>
        <v>-1.5</v>
      </c>
      <c r="G6">
        <f>-0.12*G3</f>
        <v>-3</v>
      </c>
      <c r="H6">
        <f>-0.12*H3</f>
        <v>-6</v>
      </c>
      <c r="I6">
        <f>-0.12*I3</f>
        <v>-6</v>
      </c>
      <c r="J6">
        <f>-0.12*J3</f>
        <v>-6</v>
      </c>
    </row>
    <row r="7" spans="3:10" ht="12.75">
      <c r="C7" t="s">
        <v>37</v>
      </c>
      <c r="D7" t="s">
        <v>6</v>
      </c>
      <c r="E7">
        <f aca="true" t="shared" si="0" ref="E7:J7">-3</f>
        <v>-3</v>
      </c>
      <c r="F7">
        <f t="shared" si="0"/>
        <v>-3</v>
      </c>
      <c r="G7">
        <f t="shared" si="0"/>
        <v>-3</v>
      </c>
      <c r="H7">
        <f t="shared" si="0"/>
        <v>-3</v>
      </c>
      <c r="I7">
        <f t="shared" si="0"/>
        <v>-3</v>
      </c>
      <c r="J7">
        <f t="shared" si="0"/>
        <v>-3</v>
      </c>
    </row>
    <row r="8" spans="3:10" ht="12.75">
      <c r="C8" t="s">
        <v>37</v>
      </c>
      <c r="D8" t="s">
        <v>7</v>
      </c>
      <c r="E8">
        <f aca="true" t="shared" si="1" ref="E8:J8">SUM(E5:E7)</f>
        <v>-3</v>
      </c>
      <c r="F8">
        <f t="shared" si="1"/>
        <v>-0.125</v>
      </c>
      <c r="G8">
        <f t="shared" si="1"/>
        <v>2.75</v>
      </c>
      <c r="H8">
        <f t="shared" si="1"/>
        <v>8.5</v>
      </c>
      <c r="I8">
        <f t="shared" si="1"/>
        <v>8.5</v>
      </c>
      <c r="J8">
        <f t="shared" si="1"/>
        <v>8.5</v>
      </c>
    </row>
    <row r="9" spans="2:10" ht="12.75">
      <c r="B9" t="s">
        <v>17</v>
      </c>
      <c r="C9" t="s">
        <v>37</v>
      </c>
      <c r="D9" t="s">
        <v>24</v>
      </c>
      <c r="E9">
        <f aca="true" t="shared" si="2" ref="E9:J9">-0.3*E8</f>
        <v>0.8999999999999999</v>
      </c>
      <c r="F9">
        <f t="shared" si="2"/>
        <v>0.0375</v>
      </c>
      <c r="G9">
        <f t="shared" si="2"/>
        <v>-0.825</v>
      </c>
      <c r="H9">
        <f t="shared" si="2"/>
        <v>-2.55</v>
      </c>
      <c r="I9">
        <f t="shared" si="2"/>
        <v>-2.55</v>
      </c>
      <c r="J9">
        <f t="shared" si="2"/>
        <v>-2.55</v>
      </c>
    </row>
    <row r="10" spans="3:10" ht="12.75">
      <c r="C10" t="s">
        <v>37</v>
      </c>
      <c r="D10" t="s">
        <v>8</v>
      </c>
      <c r="E10">
        <f aca="true" t="shared" si="3" ref="E10:J10">E8+E9</f>
        <v>-2.1</v>
      </c>
      <c r="F10">
        <f t="shared" si="3"/>
        <v>-0.0875</v>
      </c>
      <c r="G10">
        <f t="shared" si="3"/>
        <v>1.925</v>
      </c>
      <c r="H10">
        <f t="shared" si="3"/>
        <v>5.95</v>
      </c>
      <c r="I10">
        <f t="shared" si="3"/>
        <v>5.95</v>
      </c>
      <c r="J10">
        <f t="shared" si="3"/>
        <v>5.95</v>
      </c>
    </row>
    <row r="11" spans="3:10" ht="12.75">
      <c r="C11" t="s">
        <v>37</v>
      </c>
      <c r="D11" t="s">
        <v>10</v>
      </c>
      <c r="E11">
        <f aca="true" t="shared" si="4" ref="E11:J11">E2+E10</f>
        <v>-22.1</v>
      </c>
      <c r="F11">
        <f t="shared" si="4"/>
        <v>-0.0875</v>
      </c>
      <c r="G11">
        <f t="shared" si="4"/>
        <v>1.925</v>
      </c>
      <c r="H11">
        <f t="shared" si="4"/>
        <v>5.95</v>
      </c>
      <c r="I11">
        <f t="shared" si="4"/>
        <v>5.95</v>
      </c>
      <c r="J11">
        <f t="shared" si="4"/>
        <v>5.95</v>
      </c>
    </row>
    <row r="12" spans="4:10" ht="12.75">
      <c r="D12" t="s">
        <v>14</v>
      </c>
      <c r="E12" s="2">
        <f>NPV(C$17,F11,G11,H11,I12)+E11</f>
        <v>-1.9509602181818053</v>
      </c>
      <c r="I12">
        <f>J11/C$17+I11</f>
        <v>33.806818181818194</v>
      </c>
      <c r="J12" t="s">
        <v>17</v>
      </c>
    </row>
    <row r="13" spans="3:10" ht="12.75">
      <c r="C13" t="s">
        <v>38</v>
      </c>
      <c r="D13" t="s">
        <v>9</v>
      </c>
      <c r="E13">
        <f>5*0.3</f>
        <v>1.5</v>
      </c>
      <c r="F13">
        <f>5*0.3</f>
        <v>1.5</v>
      </c>
      <c r="G13">
        <f>5*0.3</f>
        <v>1.5</v>
      </c>
      <c r="H13">
        <f>5*0.3</f>
        <v>1.5</v>
      </c>
      <c r="I13">
        <v>0</v>
      </c>
      <c r="J13">
        <v>0</v>
      </c>
    </row>
    <row r="14" spans="4:13" ht="12.75">
      <c r="D14" t="s">
        <v>36</v>
      </c>
      <c r="E14" s="2">
        <f>NPV(0.25,F13,G13,H13,I14)+E13</f>
        <v>4.428</v>
      </c>
      <c r="I14">
        <f>J13/C$17+I13</f>
        <v>0</v>
      </c>
      <c r="M14" t="s">
        <v>17</v>
      </c>
    </row>
    <row r="15" spans="1:5" ht="12.75">
      <c r="A15" t="s">
        <v>11</v>
      </c>
      <c r="D15" t="s">
        <v>39</v>
      </c>
      <c r="E15" s="2">
        <f>E12+E14</f>
        <v>2.4770397818181946</v>
      </c>
    </row>
    <row r="16" spans="1:7" ht="12.75">
      <c r="A16" t="s">
        <v>12</v>
      </c>
      <c r="G16" t="s">
        <v>17</v>
      </c>
    </row>
    <row r="17" spans="1:3" ht="12.75">
      <c r="A17" t="s">
        <v>13</v>
      </c>
      <c r="C17" s="5">
        <f>1.25/1.03-1</f>
        <v>0.21359223300970864</v>
      </c>
    </row>
    <row r="19" spans="4:5" ht="12.75">
      <c r="D19" t="s">
        <v>15</v>
      </c>
      <c r="E19" t="s">
        <v>25</v>
      </c>
    </row>
    <row r="20" spans="4:15" ht="12.75">
      <c r="D20" t="s">
        <v>16</v>
      </c>
      <c r="F20">
        <v>5</v>
      </c>
      <c r="G20">
        <v>10</v>
      </c>
      <c r="H20">
        <v>20</v>
      </c>
      <c r="I20">
        <v>20</v>
      </c>
      <c r="J20">
        <v>20</v>
      </c>
      <c r="O20" t="s">
        <v>17</v>
      </c>
    </row>
    <row r="21" spans="1:5" ht="12.75">
      <c r="A21" t="s">
        <v>17</v>
      </c>
      <c r="B21" t="s">
        <v>17</v>
      </c>
      <c r="D21" t="s">
        <v>53</v>
      </c>
      <c r="E21" s="2">
        <v>-15.511474996363635</v>
      </c>
    </row>
    <row r="22" spans="4:10" ht="12.75">
      <c r="D22" t="s">
        <v>16</v>
      </c>
      <c r="E22" s="2"/>
      <c r="F22">
        <v>12.5</v>
      </c>
      <c r="G22">
        <v>25</v>
      </c>
      <c r="H22">
        <v>50</v>
      </c>
      <c r="I22">
        <v>50</v>
      </c>
      <c r="J22">
        <v>50</v>
      </c>
    </row>
    <row r="23" spans="2:12" ht="12.75">
      <c r="B23" t="s">
        <v>17</v>
      </c>
      <c r="D23" t="s">
        <v>53</v>
      </c>
      <c r="E23" s="2">
        <v>2.4770397818181946</v>
      </c>
      <c r="L23" t="s">
        <v>17</v>
      </c>
    </row>
    <row r="24" spans="4:10" ht="12.75">
      <c r="D24" t="s">
        <v>16</v>
      </c>
      <c r="F24">
        <v>20</v>
      </c>
      <c r="G24">
        <v>40</v>
      </c>
      <c r="H24">
        <v>80</v>
      </c>
      <c r="I24">
        <v>80</v>
      </c>
      <c r="J24">
        <v>80</v>
      </c>
    </row>
    <row r="25" spans="4:5" ht="12.75">
      <c r="D25" t="s">
        <v>53</v>
      </c>
      <c r="E25" s="2">
        <v>20.465554560000026</v>
      </c>
    </row>
    <row r="26" spans="2:7" ht="12.75">
      <c r="B26" t="s">
        <v>17</v>
      </c>
      <c r="F26" t="s">
        <v>17</v>
      </c>
      <c r="G26" s="2" t="s">
        <v>17</v>
      </c>
    </row>
    <row r="27" spans="4:5" ht="12.75">
      <c r="D27" t="s">
        <v>18</v>
      </c>
      <c r="E27" t="s">
        <v>27</v>
      </c>
    </row>
    <row r="28" spans="2:4" ht="12.75">
      <c r="B28" t="s">
        <v>17</v>
      </c>
      <c r="D28" t="s">
        <v>19</v>
      </c>
    </row>
    <row r="29" spans="4:9" ht="12.75">
      <c r="D29" s="3" t="s">
        <v>40</v>
      </c>
      <c r="H29" t="s">
        <v>17</v>
      </c>
      <c r="I29" s="4" t="s">
        <v>26</v>
      </c>
    </row>
    <row r="30" ht="12.75">
      <c r="D30" t="s">
        <v>42</v>
      </c>
    </row>
    <row r="31" ht="12.75">
      <c r="D31" t="s">
        <v>41</v>
      </c>
    </row>
    <row r="33" ht="12.75">
      <c r="D33" t="s">
        <v>28</v>
      </c>
    </row>
    <row r="34" ht="12.75">
      <c r="D34" t="s">
        <v>29</v>
      </c>
    </row>
    <row r="35" spans="4:10" ht="12.75">
      <c r="D35" t="s">
        <v>20</v>
      </c>
      <c r="F35">
        <v>5</v>
      </c>
      <c r="G35">
        <v>10</v>
      </c>
      <c r="H35">
        <v>20</v>
      </c>
      <c r="I35">
        <v>20</v>
      </c>
      <c r="J35">
        <v>20</v>
      </c>
    </row>
    <row r="36" spans="4:10" ht="12.75">
      <c r="D36" t="s">
        <v>21</v>
      </c>
      <c r="G36">
        <f>F35/2</f>
        <v>2.5</v>
      </c>
      <c r="H36">
        <f>G35/2</f>
        <v>5</v>
      </c>
      <c r="I36">
        <f>H35/2</f>
        <v>10</v>
      </c>
      <c r="J36">
        <f>I35/2</f>
        <v>10</v>
      </c>
    </row>
    <row r="37" ht="12.75">
      <c r="D37" t="s">
        <v>30</v>
      </c>
    </row>
    <row r="38" spans="4:10" ht="12.75">
      <c r="D38" t="s">
        <v>20</v>
      </c>
      <c r="F38">
        <v>12.5</v>
      </c>
      <c r="G38">
        <v>25</v>
      </c>
      <c r="H38">
        <v>50</v>
      </c>
      <c r="I38">
        <v>50</v>
      </c>
      <c r="J38">
        <v>50</v>
      </c>
    </row>
    <row r="39" spans="4:10" ht="12.75">
      <c r="D39" t="s">
        <v>21</v>
      </c>
      <c r="G39">
        <f>F38/2</f>
        <v>6.25</v>
      </c>
      <c r="H39">
        <f>G38/2</f>
        <v>12.5</v>
      </c>
      <c r="I39">
        <f>H38/2</f>
        <v>25</v>
      </c>
      <c r="J39">
        <f>I38/2</f>
        <v>25</v>
      </c>
    </row>
    <row r="40" ht="12.75">
      <c r="D40" t="s">
        <v>30</v>
      </c>
    </row>
    <row r="41" spans="4:10" ht="12.75">
      <c r="D41" t="s">
        <v>20</v>
      </c>
      <c r="F41">
        <v>20</v>
      </c>
      <c r="G41">
        <v>40</v>
      </c>
      <c r="H41">
        <v>80</v>
      </c>
      <c r="I41">
        <v>80</v>
      </c>
      <c r="J41">
        <v>80</v>
      </c>
    </row>
    <row r="42" spans="4:10" ht="12.75">
      <c r="D42" t="s">
        <v>21</v>
      </c>
      <c r="G42">
        <f>F41/2</f>
        <v>10</v>
      </c>
      <c r="H42">
        <f>G41/2</f>
        <v>20</v>
      </c>
      <c r="I42">
        <f>H41/2</f>
        <v>40</v>
      </c>
      <c r="J42">
        <f>I41/2</f>
        <v>40</v>
      </c>
    </row>
    <row r="43" ht="12.75">
      <c r="D43" t="s">
        <v>30</v>
      </c>
    </row>
    <row r="44" spans="4:10" ht="12.75">
      <c r="D44" t="s">
        <v>20</v>
      </c>
      <c r="F44">
        <v>23</v>
      </c>
      <c r="G44">
        <v>46</v>
      </c>
      <c r="H44">
        <v>92</v>
      </c>
      <c r="I44">
        <v>92</v>
      </c>
      <c r="J44">
        <v>92</v>
      </c>
    </row>
    <row r="45" spans="4:10" ht="12.75">
      <c r="D45" t="s">
        <v>21</v>
      </c>
      <c r="G45">
        <f>F44/2</f>
        <v>11.5</v>
      </c>
      <c r="H45">
        <f>G44/2</f>
        <v>23</v>
      </c>
      <c r="I45">
        <f>H44/2</f>
        <v>46</v>
      </c>
      <c r="J45">
        <f>I44/2</f>
        <v>46</v>
      </c>
    </row>
    <row r="46" ht="12.75">
      <c r="D46" t="s">
        <v>43</v>
      </c>
    </row>
    <row r="47" spans="4:10" ht="12.75">
      <c r="D47" t="s">
        <v>22</v>
      </c>
      <c r="F47">
        <f>F44-F45</f>
        <v>23</v>
      </c>
      <c r="G47">
        <f>G44-G45</f>
        <v>34.5</v>
      </c>
      <c r="H47">
        <f>H44-H45</f>
        <v>69</v>
      </c>
      <c r="I47">
        <f>I44-I45</f>
        <v>46</v>
      </c>
      <c r="J47">
        <f>J44-J45</f>
        <v>46</v>
      </c>
    </row>
    <row r="48" spans="2:4" ht="12.75">
      <c r="B48" t="s">
        <v>17</v>
      </c>
      <c r="D48" t="s">
        <v>23</v>
      </c>
    </row>
    <row r="49" spans="4:5" ht="12.75">
      <c r="D49" t="s">
        <v>53</v>
      </c>
      <c r="E49" s="2">
        <v>4.9330716661992815</v>
      </c>
    </row>
    <row r="51" ht="12.75">
      <c r="D51" t="s">
        <v>44</v>
      </c>
    </row>
    <row r="52" spans="2:4" ht="12.75">
      <c r="B52" t="s">
        <v>17</v>
      </c>
      <c r="D52" t="s">
        <v>46</v>
      </c>
    </row>
    <row r="53" ht="12.75">
      <c r="D53" t="s">
        <v>31</v>
      </c>
    </row>
    <row r="54" spans="4:8" ht="12.75">
      <c r="D54" t="s">
        <v>32</v>
      </c>
      <c r="H54" t="s">
        <v>17</v>
      </c>
    </row>
    <row r="56" ht="12.75">
      <c r="D56" t="s">
        <v>33</v>
      </c>
    </row>
    <row r="57" spans="3:4" ht="12.75">
      <c r="C57" t="s">
        <v>17</v>
      </c>
      <c r="D57" t="s">
        <v>47</v>
      </c>
    </row>
    <row r="58" ht="12.75">
      <c r="D58" t="s">
        <v>34</v>
      </c>
    </row>
    <row r="59" ht="12.75">
      <c r="D59" t="s">
        <v>35</v>
      </c>
    </row>
    <row r="60" ht="12.75">
      <c r="D60" t="s">
        <v>48</v>
      </c>
    </row>
    <row r="61" ht="12.75">
      <c r="D61" t="s">
        <v>45</v>
      </c>
    </row>
    <row r="62" ht="12.75">
      <c r="D62" t="s">
        <v>49</v>
      </c>
    </row>
    <row r="63" ht="12.75">
      <c r="D63" t="s">
        <v>50</v>
      </c>
    </row>
    <row r="65" ht="12.75">
      <c r="D65" t="s">
        <v>51</v>
      </c>
    </row>
    <row r="66" ht="12.75">
      <c r="D66" t="s">
        <v>52</v>
      </c>
    </row>
  </sheetData>
  <printOptions/>
  <pageMargins left="0.75" right="0.75" top="1" bottom="1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Connecticut</dc:creator>
  <cp:keywords/>
  <dc:description/>
  <cp:lastModifiedBy>University of Connecticut</cp:lastModifiedBy>
  <cp:lastPrinted>2005-12-07T16:51:38Z</cp:lastPrinted>
  <dcterms:created xsi:type="dcterms:W3CDTF">2005-11-23T18:35:17Z</dcterms:created>
  <dcterms:modified xsi:type="dcterms:W3CDTF">2005-12-08T19:44:56Z</dcterms:modified>
  <cp:category/>
  <cp:version/>
  <cp:contentType/>
  <cp:contentStatus/>
</cp:coreProperties>
</file>