
<file path=[Content_Types].xml><?xml version="1.0" encoding="utf-8"?>
<Types xmlns="http://schemas.openxmlformats.org/package/2006/content-types">
  <Default Extension="bin" ContentType="application/vnd.ms-office.vbaProject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ThisWorkbook" defaultThemeVersion="124226"/>
  <bookViews>
    <workbookView xWindow="-15" yWindow="3210" windowWidth="15600" windowHeight="5430" activeTab="1"/>
  </bookViews>
  <sheets>
    <sheet name="Chart1" sheetId="4" r:id="rId1"/>
    <sheet name="Sheet1" sheetId="1" r:id="rId2"/>
    <sheet name="Sheet2" sheetId="2" r:id="rId3"/>
    <sheet name="Sheet3" sheetId="3" r:id="rId4"/>
  </sheets>
  <functionGroups/>
  <calcPr calcId="125725" calcOnSave="0"/>
</workbook>
</file>

<file path=xl/calcChain.xml><?xml version="1.0" encoding="utf-8"?>
<calcChain xmlns="http://schemas.openxmlformats.org/spreadsheetml/2006/main">
  <c r="C10" i="1"/>
  <c r="B17"/>
  <c r="S36"/>
  <c r="T24"/>
  <c r="H47"/>
  <c r="S22"/>
  <c r="H29"/>
  <c r="Q32"/>
  <c r="E17"/>
  <c r="V42"/>
  <c r="G45"/>
  <c r="H18"/>
  <c r="X45"/>
  <c r="U32"/>
  <c r="I16"/>
  <c r="J45"/>
  <c r="J25"/>
  <c r="Q31"/>
  <c r="S44"/>
  <c r="X29"/>
  <c r="U24"/>
  <c r="R42"/>
  <c r="B16"/>
  <c r="L38"/>
  <c r="Q48"/>
  <c r="K35"/>
  <c r="S39"/>
  <c r="U23"/>
  <c r="M35"/>
  <c r="K14"/>
  <c r="B14"/>
  <c r="W37"/>
  <c r="L43"/>
  <c r="D17"/>
  <c r="O25"/>
  <c r="M30"/>
  <c r="K29"/>
  <c r="Q24"/>
  <c r="M15"/>
  <c r="U45"/>
  <c r="P26"/>
  <c r="U25"/>
  <c r="P44"/>
  <c r="G16"/>
  <c r="R46"/>
  <c r="M47"/>
  <c r="R22"/>
  <c r="I19"/>
  <c r="R31"/>
  <c r="G17"/>
  <c r="M24"/>
  <c r="C18"/>
  <c r="V26"/>
  <c r="P48"/>
  <c r="R50"/>
  <c r="D14"/>
  <c r="L14"/>
  <c r="J48"/>
  <c r="L19"/>
  <c r="K26"/>
  <c r="M26"/>
  <c r="W46"/>
  <c r="G18"/>
  <c r="X37"/>
  <c r="O38"/>
  <c r="I24"/>
  <c r="P42"/>
  <c r="N47"/>
  <c r="W49"/>
  <c r="V23"/>
  <c r="Q29"/>
  <c r="Q36"/>
  <c r="L32"/>
  <c r="S47"/>
  <c r="M17"/>
  <c r="O49"/>
  <c r="J35"/>
  <c r="I46"/>
  <c r="K32"/>
  <c r="I42"/>
  <c r="T29"/>
  <c r="K42"/>
  <c r="N48"/>
  <c r="H49"/>
  <c r="S35"/>
  <c r="O44"/>
  <c r="P31"/>
  <c r="V48"/>
  <c r="S29"/>
  <c r="M14"/>
  <c r="X48"/>
  <c r="W42"/>
  <c r="I32"/>
  <c r="P32"/>
  <c r="I48"/>
  <c r="R30"/>
  <c r="V44"/>
  <c r="P38"/>
  <c r="W50"/>
  <c r="I29"/>
  <c r="G38"/>
  <c r="L39"/>
  <c r="U47"/>
  <c r="H16"/>
  <c r="L31"/>
  <c r="I18"/>
  <c r="O42"/>
  <c r="V24"/>
  <c r="F15"/>
  <c r="O22"/>
  <c r="T39"/>
  <c r="P30"/>
  <c r="I31"/>
  <c r="B19"/>
  <c r="T50"/>
  <c r="P25"/>
  <c r="C16"/>
  <c r="J17"/>
  <c r="H35"/>
  <c r="X46"/>
  <c r="H36"/>
  <c r="L46"/>
  <c r="T35"/>
  <c r="P46"/>
  <c r="M50"/>
  <c r="J26"/>
  <c r="L36"/>
  <c r="W38"/>
  <c r="T30"/>
  <c r="J46"/>
  <c r="N32"/>
  <c r="P22"/>
  <c r="W30"/>
  <c r="H19"/>
  <c r="K16"/>
  <c r="H22"/>
  <c r="N50"/>
  <c r="N24"/>
  <c r="Q44"/>
  <c r="J14"/>
  <c r="R39"/>
  <c r="Q39"/>
  <c r="N38"/>
  <c r="L30"/>
  <c r="G32"/>
  <c r="L45"/>
  <c r="O48"/>
  <c r="R43"/>
  <c r="U46"/>
  <c r="J15"/>
  <c r="G19"/>
  <c r="T38"/>
  <c r="K39"/>
  <c r="W47"/>
  <c r="M31"/>
  <c r="H32"/>
  <c r="P49"/>
  <c r="J31"/>
  <c r="X47"/>
  <c r="N26"/>
  <c r="T26"/>
  <c r="R47"/>
  <c r="K48"/>
  <c r="T42"/>
  <c r="H37"/>
  <c r="V29"/>
  <c r="K15"/>
  <c r="X24"/>
  <c r="V35"/>
  <c r="H25"/>
  <c r="C17"/>
  <c r="U22"/>
  <c r="R24"/>
  <c r="R36"/>
  <c r="I37"/>
  <c r="G14"/>
  <c r="J49"/>
  <c r="X36"/>
  <c r="L44"/>
  <c r="I30"/>
  <c r="Q50"/>
  <c r="Q38"/>
  <c r="L49"/>
  <c r="H15"/>
  <c r="N49"/>
  <c r="L50"/>
  <c r="E16"/>
  <c r="P35"/>
  <c r="S48"/>
  <c r="R38"/>
  <c r="H48"/>
  <c r="O47"/>
  <c r="M42"/>
  <c r="U29"/>
  <c r="N29"/>
  <c r="O35"/>
  <c r="S46"/>
  <c r="H39"/>
  <c r="G44"/>
  <c r="W39"/>
  <c r="I22"/>
  <c r="H42"/>
  <c r="U38"/>
  <c r="K24"/>
  <c r="G31"/>
  <c r="T32"/>
  <c r="K49"/>
  <c r="C14"/>
  <c r="W29"/>
  <c r="J16"/>
  <c r="L22"/>
  <c r="K17"/>
  <c r="W31"/>
  <c r="J47"/>
  <c r="V36"/>
  <c r="V31"/>
  <c r="J32"/>
  <c r="I26"/>
  <c r="E18"/>
  <c r="K45"/>
  <c r="L24"/>
  <c r="E19"/>
  <c r="V32"/>
  <c r="T43"/>
  <c r="P37"/>
  <c r="Q26"/>
  <c r="U43"/>
  <c r="N46"/>
  <c r="D16"/>
  <c r="U30"/>
  <c r="J50"/>
  <c r="O32"/>
  <c r="U37"/>
  <c r="J38"/>
  <c r="Q45"/>
  <c r="X38"/>
  <c r="K50"/>
  <c r="V39"/>
  <c r="I25"/>
  <c r="W44"/>
  <c r="H38"/>
  <c r="L18"/>
  <c r="V22"/>
  <c r="S32"/>
  <c r="T46"/>
  <c r="L42"/>
  <c r="K38"/>
  <c r="M49"/>
  <c r="X49"/>
  <c r="F17"/>
  <c r="N30"/>
  <c r="Q46"/>
  <c r="T45"/>
  <c r="H44"/>
  <c r="K37"/>
  <c r="S25"/>
  <c r="N25"/>
  <c r="J42"/>
  <c r="V25"/>
  <c r="G50"/>
  <c r="G15"/>
  <c r="G33"/>
  <c r="K18"/>
  <c r="H17"/>
  <c r="W26"/>
  <c r="S45"/>
  <c r="K22"/>
  <c r="N36"/>
  <c r="P50"/>
  <c r="B18"/>
  <c r="T22"/>
  <c r="J29"/>
  <c r="S49"/>
  <c r="I50"/>
  <c r="K43"/>
  <c r="D19"/>
  <c r="Q22"/>
  <c r="X30"/>
  <c r="G35"/>
  <c r="G37"/>
  <c r="I15"/>
  <c r="X26"/>
  <c r="P47"/>
  <c r="W48"/>
  <c r="K36"/>
  <c r="O50"/>
  <c r="M37"/>
  <c r="M19"/>
  <c r="O39"/>
  <c r="P24"/>
  <c r="Q35"/>
  <c r="H14"/>
  <c r="S24"/>
  <c r="I17"/>
  <c r="P23"/>
  <c r="Q37"/>
  <c r="H45"/>
  <c r="C15"/>
  <c r="X22"/>
  <c r="V47"/>
  <c r="W43"/>
  <c r="J36"/>
  <c r="U48"/>
  <c r="K19"/>
  <c r="I44"/>
  <c r="T23"/>
  <c r="X25"/>
  <c r="U39"/>
  <c r="O24"/>
  <c r="M46"/>
  <c r="L26"/>
  <c r="H26"/>
  <c r="G42"/>
  <c r="U31"/>
  <c r="W45"/>
  <c r="S26"/>
  <c r="L15"/>
  <c r="G47"/>
  <c r="G40"/>
  <c r="M29"/>
  <c r="T49"/>
  <c r="R44"/>
  <c r="J24"/>
  <c r="X39"/>
  <c r="K44"/>
  <c r="P29"/>
  <c r="Q25"/>
  <c r="M16"/>
  <c r="L17"/>
  <c r="Q49"/>
  <c r="E14"/>
  <c r="I36"/>
  <c r="U26"/>
  <c r="R32"/>
  <c r="N23"/>
  <c r="O43"/>
  <c r="S43"/>
  <c r="H23"/>
  <c r="O36"/>
  <c r="L47"/>
  <c r="W36"/>
  <c r="H31"/>
  <c r="M48"/>
  <c r="X32"/>
  <c r="L48"/>
  <c r="I38"/>
  <c r="T31"/>
  <c r="H50"/>
  <c r="T48"/>
  <c r="P39"/>
  <c r="G43"/>
  <c r="X50"/>
  <c r="J18"/>
  <c r="U49"/>
  <c r="J39"/>
  <c r="S50"/>
  <c r="X31"/>
  <c r="G48"/>
  <c r="U42"/>
  <c r="V46"/>
  <c r="G51"/>
  <c r="R45"/>
  <c r="L16"/>
  <c r="J23"/>
  <c r="N31"/>
  <c r="T44"/>
  <c r="R37"/>
  <c r="Q23"/>
  <c r="O30"/>
  <c r="R49"/>
  <c r="O26"/>
  <c r="G29"/>
  <c r="K23"/>
  <c r="K46"/>
  <c r="F18"/>
  <c r="W32"/>
  <c r="T37"/>
  <c r="H46"/>
  <c r="O23"/>
  <c r="I23"/>
  <c r="W35"/>
  <c r="M45"/>
  <c r="O45"/>
  <c r="J19"/>
  <c r="M23"/>
  <c r="I14"/>
  <c r="J43"/>
  <c r="P45"/>
  <c r="L35"/>
  <c r="M32"/>
  <c r="U35"/>
  <c r="P36"/>
  <c r="U36"/>
  <c r="V49"/>
  <c r="U44"/>
  <c r="I47"/>
  <c r="T36"/>
  <c r="N45"/>
  <c r="N22"/>
  <c r="M44"/>
  <c r="G30"/>
  <c r="Q47"/>
  <c r="H43"/>
  <c r="V30"/>
  <c r="I49"/>
  <c r="F19"/>
  <c r="J22"/>
  <c r="Q42"/>
  <c r="O37"/>
  <c r="M25"/>
  <c r="N44"/>
  <c r="X23"/>
  <c r="M38"/>
  <c r="S31"/>
  <c r="K25"/>
  <c r="M39"/>
  <c r="S42"/>
  <c r="V45"/>
  <c r="I45"/>
  <c r="W24"/>
  <c r="W23"/>
  <c r="K30"/>
  <c r="N37"/>
  <c r="X35"/>
  <c r="S38"/>
  <c r="K31"/>
  <c r="U50"/>
  <c r="J37"/>
  <c r="I43"/>
  <c r="B15"/>
  <c r="N35"/>
  <c r="R25"/>
  <c r="O31"/>
  <c r="N43"/>
  <c r="G39"/>
  <c r="R26"/>
  <c r="S23"/>
  <c r="O29"/>
  <c r="R23"/>
  <c r="L23"/>
  <c r="N42"/>
  <c r="I35"/>
  <c r="O46"/>
  <c r="V50"/>
  <c r="G36"/>
  <c r="V38"/>
  <c r="J30"/>
  <c r="P43"/>
  <c r="Q43"/>
  <c r="V37"/>
  <c r="M18"/>
  <c r="L29"/>
  <c r="X43"/>
  <c r="D15"/>
  <c r="F16"/>
  <c r="M22"/>
  <c r="I39"/>
  <c r="G46"/>
  <c r="T47"/>
  <c r="X44"/>
  <c r="V43"/>
  <c r="F14"/>
  <c r="X42"/>
  <c r="S30"/>
  <c r="T25"/>
  <c r="S37"/>
  <c r="M36"/>
  <c r="H30"/>
  <c r="E15"/>
  <c r="L25"/>
  <c r="D18"/>
  <c r="C19"/>
  <c r="H24"/>
  <c r="K47"/>
  <c r="L37"/>
  <c r="N39"/>
  <c r="R29"/>
  <c r="R35"/>
  <c r="G49"/>
  <c r="W22"/>
  <c r="J44"/>
  <c r="W25"/>
  <c r="Q30"/>
  <c r="R48"/>
  <c r="M43"/>
</calcChain>
</file>

<file path=xl/sharedStrings.xml><?xml version="1.0" encoding="utf-8"?>
<sst xmlns="http://schemas.openxmlformats.org/spreadsheetml/2006/main" count="58" uniqueCount="57">
  <si>
    <t>alpha</t>
  </si>
  <si>
    <t>beta</t>
  </si>
  <si>
    <t>Ld</t>
  </si>
  <si>
    <t>Ld-</t>
  </si>
  <si>
    <t>init rate</t>
  </si>
  <si>
    <t>r0</t>
  </si>
  <si>
    <t>init target</t>
  </si>
  <si>
    <t>T0</t>
  </si>
  <si>
    <t>mean target</t>
  </si>
  <si>
    <t>T bar</t>
  </si>
  <si>
    <t>reversion</t>
  </si>
  <si>
    <t>F</t>
  </si>
  <si>
    <t>n</t>
  </si>
  <si>
    <t>E2</t>
  </si>
  <si>
    <t>E4</t>
  </si>
  <si>
    <t>E2E2</t>
  </si>
  <si>
    <t>pho11</t>
  </si>
  <si>
    <t>E22</t>
  </si>
  <si>
    <t>E6</t>
  </si>
  <si>
    <t>E4E2</t>
  </si>
  <si>
    <t>E2E22</t>
  </si>
  <si>
    <t>pho21</t>
  </si>
  <si>
    <t>pho111</t>
  </si>
  <si>
    <t>E23</t>
  </si>
  <si>
    <t>E8</t>
  </si>
  <si>
    <t>E6E2</t>
  </si>
  <si>
    <t>E4E4</t>
  </si>
  <si>
    <t>E4E22</t>
  </si>
  <si>
    <t>E2E23</t>
  </si>
  <si>
    <t>pho22</t>
  </si>
  <si>
    <t>pho211</t>
  </si>
  <si>
    <t>pho31</t>
  </si>
  <si>
    <t>pho1111</t>
  </si>
  <si>
    <t>E24</t>
  </si>
  <si>
    <t>E[(1-(1-F)d)^n]</t>
  </si>
  <si>
    <t>E[(1-(1-F)d-)^n]</t>
  </si>
  <si>
    <t>n(a1 for pho)</t>
  </si>
  <si>
    <t>k(a2 for pho)</t>
  </si>
  <si>
    <r>
      <t>N</t>
    </r>
    <r>
      <rPr>
        <sz val="10"/>
        <color indexed="8"/>
        <rFont val="Calibri"/>
        <family val="2"/>
      </rPr>
      <t>k(a3 for pho)</t>
    </r>
  </si>
  <si>
    <t>K(a4 for pho)</t>
  </si>
  <si>
    <r>
      <t>N</t>
    </r>
    <r>
      <rPr>
        <sz val="10"/>
        <color indexed="8"/>
        <rFont val="Calibri"/>
        <family val="2"/>
      </rPr>
      <t>k(a5 for pho)</t>
    </r>
  </si>
  <si>
    <t>Ld-t</t>
  </si>
  <si>
    <t>E[(1-(1-F)d-t)^n]</t>
  </si>
  <si>
    <t>Value(ET,pho,E2x)</t>
  </si>
  <si>
    <t>vol target</t>
  </si>
  <si>
    <t>sigmaT</t>
  </si>
  <si>
    <t>adj vol</t>
  </si>
  <si>
    <t>sigma</t>
  </si>
  <si>
    <t>adj var</t>
  </si>
  <si>
    <t>max(sigma^2,0)</t>
  </si>
  <si>
    <t>time step</t>
  </si>
  <si>
    <t>dt</t>
  </si>
  <si>
    <t>sigma2</t>
  </si>
  <si>
    <t>mu4</t>
  </si>
  <si>
    <t>mu6</t>
  </si>
  <si>
    <t>mu8</t>
  </si>
  <si>
    <t>mu1</t>
  </si>
</sst>
</file>

<file path=xl/styles.xml><?xml version="1.0" encoding="utf-8"?>
<styleSheet xmlns="http://schemas.openxmlformats.org/spreadsheetml/2006/main">
  <numFmts count="2">
    <numFmt numFmtId="164" formatCode="0.000000000"/>
    <numFmt numFmtId="165" formatCode="0.0000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Calibri"/>
      <family val="2"/>
    </font>
    <font>
      <sz val="11"/>
      <color indexed="40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">
    <xf numFmtId="0" fontId="0" fillId="0" borderId="0" xfId="0"/>
    <xf numFmtId="0" fontId="1" fillId="0" borderId="0" xfId="1" applyBorder="1"/>
    <xf numFmtId="0" fontId="1" fillId="0" borderId="0" xfId="2" applyBorder="1"/>
    <xf numFmtId="0" fontId="2" fillId="0" borderId="0" xfId="0" applyFont="1"/>
    <xf numFmtId="164" fontId="2" fillId="0" borderId="0" xfId="0" applyNumberFormat="1" applyFont="1"/>
    <xf numFmtId="0" fontId="0" fillId="0" borderId="0" xfId="0" applyAlignment="1">
      <alignment horizontal="left"/>
    </xf>
    <xf numFmtId="0" fontId="4" fillId="0" borderId="0" xfId="0" applyFont="1"/>
    <xf numFmtId="0" fontId="0" fillId="2" borderId="0" xfId="0" applyFill="1"/>
    <xf numFmtId="0" fontId="1" fillId="2" borderId="0" xfId="0" applyFont="1" applyFill="1"/>
    <xf numFmtId="165" fontId="0" fillId="0" borderId="0" xfId="0" applyNumberFormat="1"/>
    <xf numFmtId="0" fontId="1" fillId="0" borderId="0" xfId="0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Relationship Id="rId9" Type="http://schemas.microsoft.com/office/2006/relationships/vbaProject" Target="vbaProject.b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Sheet1!$A$13</c:f>
              <c:strCache>
                <c:ptCount val="1"/>
                <c:pt idx="0">
                  <c:v>n</c:v>
                </c:pt>
              </c:strCache>
            </c:strRef>
          </c:tx>
          <c:val>
            <c:numRef>
              <c:f>Sheet1!$B$13:$M$13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Sheet1!$A$14</c:f>
              <c:strCache>
                <c:ptCount val="1"/>
                <c:pt idx="0">
                  <c:v>Ld</c:v>
                </c:pt>
              </c:strCache>
            </c:strRef>
          </c:tx>
          <c:val>
            <c:numRef>
              <c:f>Sheet1!$B$14:$M$14</c:f>
              <c:numCache>
                <c:formatCode>General</c:formatCode>
                <c:ptCount val="12"/>
                <c:pt idx="0">
                  <c:v>0.51827844080759355</c:v>
                </c:pt>
                <c:pt idx="1">
                  <c:v>0.30238495452704345</c:v>
                </c:pt>
                <c:pt idx="2">
                  <c:v>0.19153795125209397</c:v>
                </c:pt>
                <c:pt idx="3">
                  <c:v>0.12887940132891001</c:v>
                </c:pt>
                <c:pt idx="4">
                  <c:v>9.0825784522716516E-2</c:v>
                </c:pt>
                <c:pt idx="5">
                  <c:v>6.6393333622663059E-2</c:v>
                </c:pt>
                <c:pt idx="6">
                  <c:v>4.9994134379710536E-2</c:v>
                </c:pt>
                <c:pt idx="7">
                  <c:v>3.8580198114600346E-2</c:v>
                </c:pt>
                <c:pt idx="8">
                  <c:v>3.0392388370485222E-2</c:v>
                </c:pt>
                <c:pt idx="9">
                  <c:v>2.4366865410533279E-2</c:v>
                </c:pt>
                <c:pt idx="10">
                  <c:v>1.9834468908373596E-2</c:v>
                </c:pt>
                <c:pt idx="11">
                  <c:v>1</c:v>
                </c:pt>
              </c:numCache>
            </c:numRef>
          </c:val>
        </c:ser>
        <c:ser>
          <c:idx val="2"/>
          <c:order val="2"/>
          <c:tx>
            <c:strRef>
              <c:f>Sheet1!$A$15</c:f>
              <c:strCache>
                <c:ptCount val="1"/>
                <c:pt idx="0">
                  <c:v>E[(1-(1-F)d)^n]</c:v>
                </c:pt>
              </c:strCache>
            </c:strRef>
          </c:tx>
          <c:val>
            <c:numRef>
              <c:f>Sheet1!$B$15:$M$15</c:f>
              <c:numCache>
                <c:formatCode>General</c:formatCode>
                <c:ptCount val="12"/>
                <c:pt idx="0">
                  <c:v>0.48172155919240645</c:v>
                </c:pt>
                <c:pt idx="1">
                  <c:v>0.26582807291185634</c:v>
                </c:pt>
                <c:pt idx="2">
                  <c:v>0.16078158990625571</c:v>
                </c:pt>
                <c:pt idx="3">
                  <c:v>0.10392356025242061</c:v>
                </c:pt>
                <c:pt idx="4">
                  <c:v>7.0649050833360469E-2</c:v>
                </c:pt>
                <c:pt idx="5">
                  <c:v>4.9974294438225098E-2</c:v>
                </c:pt>
                <c:pt idx="6">
                  <c:v>3.6503438105203068E-2</c:v>
                </c:pt>
                <c:pt idx="7">
                  <c:v>2.7380554442263512E-2</c:v>
                </c:pt>
                <c:pt idx="8">
                  <c:v>2.100078940474551E-2</c:v>
                </c:pt>
                <c:pt idx="9">
                  <c:v>1.6416806792961047E-2</c:v>
                </c:pt>
                <c:pt idx="10">
                  <c:v>1.3045850059350102E-2</c:v>
                </c:pt>
                <c:pt idx="11">
                  <c:v>1</c:v>
                </c:pt>
              </c:numCache>
            </c:numRef>
          </c:val>
        </c:ser>
        <c:ser>
          <c:idx val="3"/>
          <c:order val="3"/>
          <c:tx>
            <c:strRef>
              <c:f>Sheet1!$A$16</c:f>
              <c:strCache>
                <c:ptCount val="1"/>
                <c:pt idx="0">
                  <c:v>Ld-</c:v>
                </c:pt>
              </c:strCache>
            </c:strRef>
          </c:tx>
          <c:val>
            <c:numRef>
              <c:f>Sheet1!$B$16:$M$16</c:f>
              <c:numCache>
                <c:formatCode>General</c:formatCode>
                <c:ptCount val="12"/>
                <c:pt idx="0">
                  <c:v>0.65558552830493344</c:v>
                </c:pt>
                <c:pt idx="1">
                  <c:v>0.47469987528333535</c:v>
                </c:pt>
                <c:pt idx="2">
                  <c:v>0.36675129662831424</c:v>
                </c:pt>
                <c:pt idx="3">
                  <c:v>0.29638182420905174</c:v>
                </c:pt>
                <c:pt idx="4">
                  <c:v>0.24746306118171091</c:v>
                </c:pt>
                <c:pt idx="5">
                  <c:v>0.21176099482036023</c:v>
                </c:pt>
                <c:pt idx="6">
                  <c:v>0.18469771457353551</c:v>
                </c:pt>
                <c:pt idx="7">
                  <c:v>0.16355218505232921</c:v>
                </c:pt>
                <c:pt idx="8">
                  <c:v>0.1466178279844409</c:v>
                </c:pt>
                <c:pt idx="9">
                  <c:v>0.13277607193747457</c:v>
                </c:pt>
                <c:pt idx="10">
                  <c:v>0.12126626891424808</c:v>
                </c:pt>
                <c:pt idx="11">
                  <c:v>1</c:v>
                </c:pt>
              </c:numCache>
            </c:numRef>
          </c:val>
        </c:ser>
        <c:ser>
          <c:idx val="4"/>
          <c:order val="4"/>
          <c:tx>
            <c:strRef>
              <c:f>Sheet1!$A$17</c:f>
              <c:strCache>
                <c:ptCount val="1"/>
                <c:pt idx="0">
                  <c:v>E[(1-(1-F)d-)^n]</c:v>
                </c:pt>
              </c:strCache>
            </c:strRef>
          </c:tx>
          <c:val>
            <c:numRef>
              <c:f>Sheet1!$B$17:$M$17</c:f>
              <c:numCache>
                <c:formatCode>General</c:formatCode>
                <c:ptCount val="12"/>
                <c:pt idx="0">
                  <c:v>0.34441447169506656</c:v>
                </c:pt>
                <c:pt idx="1">
                  <c:v>0.16352881867346847</c:v>
                </c:pt>
                <c:pt idx="2">
                  <c:v>9.0591744306891486E-2</c:v>
                </c:pt>
                <c:pt idx="3">
                  <c:v>5.5233776176073113E-2</c:v>
                </c:pt>
                <c:pt idx="4">
                  <c:v>3.6004204889091784E-2</c:v>
                </c:pt>
                <c:pt idx="5">
                  <c:v>2.4669017720016367E-2</c:v>
                </c:pt>
                <c:pt idx="6">
                  <c:v>1.7572112494377817E-2</c:v>
                </c:pt>
                <c:pt idx="7">
                  <c:v>1.2914262200266757E-2</c:v>
                </c:pt>
                <c:pt idx="8">
                  <c:v>9.7386578717219563E-3</c:v>
                </c:pt>
                <c:pt idx="9">
                  <c:v>7.5044583120337516E-3</c:v>
                </c:pt>
                <c:pt idx="10">
                  <c:v>5.8904232217120434E-3</c:v>
                </c:pt>
                <c:pt idx="11">
                  <c:v>1</c:v>
                </c:pt>
              </c:numCache>
            </c:numRef>
          </c:val>
        </c:ser>
        <c:ser>
          <c:idx val="5"/>
          <c:order val="5"/>
          <c:tx>
            <c:strRef>
              <c:f>Sheet1!$A$18</c:f>
              <c:strCache>
                <c:ptCount val="1"/>
                <c:pt idx="0">
                  <c:v>Ld-t</c:v>
                </c:pt>
              </c:strCache>
            </c:strRef>
          </c:tx>
          <c:val>
            <c:numRef>
              <c:f>Sheet1!$B$18:$M$18</c:f>
              <c:numCache>
                <c:formatCode>General</c:formatCode>
                <c:ptCount val="12"/>
                <c:pt idx="0">
                  <c:v>0.65558552830493344</c:v>
                </c:pt>
                <c:pt idx="1">
                  <c:v>0.4746998752833354</c:v>
                </c:pt>
                <c:pt idx="2">
                  <c:v>0.36675129662831424</c:v>
                </c:pt>
                <c:pt idx="3">
                  <c:v>0.29638182420905168</c:v>
                </c:pt>
                <c:pt idx="4">
                  <c:v>0.24746306118171091</c:v>
                </c:pt>
                <c:pt idx="5">
                  <c:v>0.2117609948203602</c:v>
                </c:pt>
                <c:pt idx="6">
                  <c:v>0.18469771457353548</c:v>
                </c:pt>
                <c:pt idx="7">
                  <c:v>0.16355218505232921</c:v>
                </c:pt>
                <c:pt idx="8">
                  <c:v>0.1466178279844409</c:v>
                </c:pt>
                <c:pt idx="9">
                  <c:v>0.13277607193747457</c:v>
                </c:pt>
                <c:pt idx="10">
                  <c:v>0.12126626891424809</c:v>
                </c:pt>
                <c:pt idx="11">
                  <c:v>1</c:v>
                </c:pt>
              </c:numCache>
            </c:numRef>
          </c:val>
        </c:ser>
        <c:ser>
          <c:idx val="6"/>
          <c:order val="6"/>
          <c:tx>
            <c:strRef>
              <c:f>Sheet1!$A$19</c:f>
              <c:strCache>
                <c:ptCount val="1"/>
                <c:pt idx="0">
                  <c:v>E[(1-(1-F)d-t)^n]</c:v>
                </c:pt>
              </c:strCache>
            </c:strRef>
          </c:tx>
          <c:val>
            <c:numRef>
              <c:f>Sheet1!$B$19:$M$19</c:f>
              <c:numCache>
                <c:formatCode>General</c:formatCode>
                <c:ptCount val="12"/>
                <c:pt idx="0">
                  <c:v>0.34441447169506656</c:v>
                </c:pt>
                <c:pt idx="1">
                  <c:v>0.16352881867346852</c:v>
                </c:pt>
                <c:pt idx="2">
                  <c:v>9.0591744306891653E-2</c:v>
                </c:pt>
                <c:pt idx="3">
                  <c:v>5.5233776176073501E-2</c:v>
                </c:pt>
                <c:pt idx="4">
                  <c:v>3.6004204889091951E-2</c:v>
                </c:pt>
                <c:pt idx="5">
                  <c:v>2.4669017720015451E-2</c:v>
                </c:pt>
                <c:pt idx="6">
                  <c:v>1.7572112494376763E-2</c:v>
                </c:pt>
                <c:pt idx="7">
                  <c:v>1.2914262200264537E-2</c:v>
                </c:pt>
                <c:pt idx="8">
                  <c:v>9.7386578717177374E-3</c:v>
                </c:pt>
                <c:pt idx="9">
                  <c:v>7.5044583120222053E-3</c:v>
                </c:pt>
                <c:pt idx="10">
                  <c:v>5.8904232216942659E-3</c:v>
                </c:pt>
                <c:pt idx="11">
                  <c:v>1</c:v>
                </c:pt>
              </c:numCache>
            </c:numRef>
          </c:val>
        </c:ser>
        <c:axId val="114393088"/>
        <c:axId val="114394624"/>
      </c:barChart>
      <c:catAx>
        <c:axId val="11439308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4394624"/>
        <c:crosses val="autoZero"/>
        <c:auto val="1"/>
        <c:lblAlgn val="ctr"/>
        <c:lblOffset val="100"/>
      </c:catAx>
      <c:valAx>
        <c:axId val="114394624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43930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77533039647577"/>
          <c:y val="0.37931034482758702"/>
          <c:w val="0.11343612334801803"/>
          <c:h val="0.25078369905956083"/>
        </c:manualLayout>
      </c:layout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zoomScale="93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8700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51"/>
  <sheetViews>
    <sheetView tabSelected="1" zoomScaleNormal="100" workbookViewId="0">
      <selection activeCell="G10" sqref="G10"/>
    </sheetView>
  </sheetViews>
  <sheetFormatPr defaultRowHeight="15"/>
  <cols>
    <col min="1" max="1" width="15.7109375" customWidth="1"/>
    <col min="2" max="2" width="14.28515625" customWidth="1"/>
    <col min="3" max="3" width="14" customWidth="1"/>
    <col min="4" max="4" width="13" customWidth="1"/>
    <col min="5" max="5" width="14.28515625" customWidth="1"/>
    <col min="6" max="6" width="14.140625" customWidth="1"/>
    <col min="7" max="7" width="17.140625" customWidth="1"/>
    <col min="8" max="9" width="14.140625" customWidth="1"/>
    <col min="11" max="11" width="13.42578125" customWidth="1"/>
    <col min="12" max="12" width="12" customWidth="1"/>
    <col min="13" max="13" width="14.5703125" customWidth="1"/>
    <col min="16" max="16" width="12.28515625" customWidth="1"/>
    <col min="18" max="18" width="11.140625" customWidth="1"/>
    <col min="20" max="20" width="10" customWidth="1"/>
    <col min="21" max="21" width="12.85546875" customWidth="1"/>
    <col min="22" max="22" width="14.42578125" customWidth="1"/>
  </cols>
  <sheetData>
    <row r="1" spans="1:14">
      <c r="A1" t="s">
        <v>4</v>
      </c>
      <c r="B1" t="s">
        <v>5</v>
      </c>
      <c r="C1" s="9">
        <v>6.4409999999999995E-2</v>
      </c>
    </row>
    <row r="2" spans="1:14">
      <c r="A2" t="s">
        <v>6</v>
      </c>
      <c r="B2" t="s">
        <v>7</v>
      </c>
      <c r="C2" s="9">
        <v>6.4409999999999995E-2</v>
      </c>
    </row>
    <row r="3" spans="1:14">
      <c r="A3" t="s">
        <v>8</v>
      </c>
      <c r="B3" t="s">
        <v>9</v>
      </c>
      <c r="C3" s="9">
        <v>6.4409999999999995E-2</v>
      </c>
    </row>
    <row r="4" spans="1:14">
      <c r="A4" t="s">
        <v>0</v>
      </c>
      <c r="C4" s="6">
        <v>3</v>
      </c>
    </row>
    <row r="5" spans="1:14">
      <c r="A5" t="s">
        <v>1</v>
      </c>
      <c r="C5" s="3">
        <v>6</v>
      </c>
      <c r="D5" s="3"/>
      <c r="E5" s="3"/>
      <c r="F5" s="3"/>
    </row>
    <row r="6" spans="1:14">
      <c r="A6" t="s">
        <v>10</v>
      </c>
      <c r="B6" t="s">
        <v>11</v>
      </c>
      <c r="C6" s="4">
        <v>0.04</v>
      </c>
      <c r="D6" s="4"/>
      <c r="E6" s="4"/>
      <c r="F6" s="4"/>
    </row>
    <row r="7" spans="1:14">
      <c r="A7" t="s">
        <v>44</v>
      </c>
      <c r="B7" t="s">
        <v>45</v>
      </c>
      <c r="C7" s="4">
        <v>0.65120924300000005</v>
      </c>
    </row>
    <row r="8" spans="1:14">
      <c r="A8" t="s">
        <v>46</v>
      </c>
      <c r="B8" t="s">
        <v>47</v>
      </c>
    </row>
    <row r="9" spans="1:14">
      <c r="A9" s="10" t="s">
        <v>48</v>
      </c>
      <c r="B9" s="10" t="s">
        <v>49</v>
      </c>
      <c r="C9" s="10">
        <v>0.03</v>
      </c>
    </row>
    <row r="10" spans="1:14">
      <c r="A10" t="s">
        <v>50</v>
      </c>
      <c r="B10" t="s">
        <v>51</v>
      </c>
      <c r="C10" s="10">
        <f>1/12</f>
        <v>8.3333333333333329E-2</v>
      </c>
    </row>
    <row r="13" spans="1:14">
      <c r="A13" t="s">
        <v>12</v>
      </c>
      <c r="B13" s="1">
        <v>1</v>
      </c>
      <c r="C13" s="2">
        <v>2</v>
      </c>
      <c r="D13" s="2">
        <v>3</v>
      </c>
      <c r="E13" s="2">
        <v>4</v>
      </c>
      <c r="F13" s="2">
        <v>5</v>
      </c>
      <c r="G13" s="2">
        <v>6</v>
      </c>
      <c r="H13" s="2">
        <v>7</v>
      </c>
      <c r="I13" s="2">
        <v>8</v>
      </c>
      <c r="J13" s="2">
        <v>9</v>
      </c>
      <c r="K13" s="2">
        <v>10</v>
      </c>
      <c r="L13" s="2">
        <v>11</v>
      </c>
      <c r="M13" s="2">
        <v>0</v>
      </c>
      <c r="N13" s="2"/>
    </row>
    <row r="14" spans="1:14">
      <c r="A14" t="s">
        <v>2</v>
      </c>
      <c r="B14">
        <f>laplace($A$14,$C$6,B13,$C$4,$C$5)</f>
        <v>0.51827844080759355</v>
      </c>
      <c r="C14">
        <f>laplace($A$14,$C$6,C13,$C$4,$C$5)</f>
        <v>0.30238495452704345</v>
      </c>
      <c r="D14">
        <f>laplace($A$14,$C$6,D13,$C$4,$C$5)</f>
        <v>0.19153795125209397</v>
      </c>
      <c r="E14">
        <f>laplace($A$14,$C$6,E13,$C$4,$C$5)</f>
        <v>0.12887940132891001</v>
      </c>
      <c r="F14">
        <f>laplace($A$14,$C$6,F13,$C$4,$C$5)</f>
        <v>9.0825784522716516E-2</v>
      </c>
      <c r="G14">
        <f t="shared" ref="G14:L14" si="0">laplace($A$14,$C$6,G13,$C$4,$C$5)</f>
        <v>6.6393333622663059E-2</v>
      </c>
      <c r="H14">
        <f t="shared" si="0"/>
        <v>4.9994134379710536E-2</v>
      </c>
      <c r="I14">
        <f t="shared" si="0"/>
        <v>3.8580198114600346E-2</v>
      </c>
      <c r="J14">
        <f t="shared" si="0"/>
        <v>3.0392388370485222E-2</v>
      </c>
      <c r="K14">
        <f t="shared" si="0"/>
        <v>2.4366865410533279E-2</v>
      </c>
      <c r="L14">
        <f t="shared" si="0"/>
        <v>1.9834468908373596E-2</v>
      </c>
      <c r="M14">
        <f>laplace($A$14,$C$6,M13,$C$4,$C$5)</f>
        <v>1</v>
      </c>
    </row>
    <row r="15" spans="1:14">
      <c r="A15" t="s">
        <v>34</v>
      </c>
      <c r="B15">
        <f>LaplaceChain($A$14,$C$6,B13,$C$4,$C$5)</f>
        <v>0.48172155919240645</v>
      </c>
      <c r="C15">
        <f>LaplaceChain($A$14,$C$6,C13,$C$4,$C$5)</f>
        <v>0.26582807291185634</v>
      </c>
      <c r="D15">
        <f>LaplaceChain($A$14,$C$6,D13,$C$4,$C$5)</f>
        <v>0.16078158990625571</v>
      </c>
      <c r="E15">
        <f t="shared" ref="E15:M15" si="1">LaplaceChain($A$14,$C$6,E13,$C$4,$C$5)</f>
        <v>0.10392356025242061</v>
      </c>
      <c r="F15">
        <f>LaplaceChain($A$14,$C$6,F13,$C$4,$C$5)</f>
        <v>7.0649050833360469E-2</v>
      </c>
      <c r="G15">
        <f t="shared" si="1"/>
        <v>4.9974294438225098E-2</v>
      </c>
      <c r="H15">
        <f>LaplaceChain($A$14,$C$6,H13,$C$4,$C$5)</f>
        <v>3.6503438105203068E-2</v>
      </c>
      <c r="I15">
        <f t="shared" si="1"/>
        <v>2.7380554442263512E-2</v>
      </c>
      <c r="J15">
        <f t="shared" si="1"/>
        <v>2.100078940474551E-2</v>
      </c>
      <c r="K15">
        <f t="shared" si="1"/>
        <v>1.6416806792961047E-2</v>
      </c>
      <c r="L15">
        <f t="shared" si="1"/>
        <v>1.3045850059350102E-2</v>
      </c>
      <c r="M15">
        <f t="shared" si="1"/>
        <v>1</v>
      </c>
    </row>
    <row r="16" spans="1:14">
      <c r="A16" t="s">
        <v>3</v>
      </c>
      <c r="B16">
        <f>laplace($A$16,$C$6,B13,$C$4,$C$5)</f>
        <v>0.65558552830493344</v>
      </c>
      <c r="C16">
        <f>laplace($A$16,$C$6,C13,$C$4,$C$5)</f>
        <v>0.47469987528333535</v>
      </c>
      <c r="D16">
        <f>laplace($A$16,$C$6,D13,$C$4,$C$5)</f>
        <v>0.36675129662831424</v>
      </c>
      <c r="E16">
        <f>laplace($A$16,$C$6,E13,$C$4,$C$5)</f>
        <v>0.29638182420905174</v>
      </c>
      <c r="F16">
        <f>laplace($A$16,$C$6,F13,$C$4,$C$5)</f>
        <v>0.24746306118171091</v>
      </c>
      <c r="G16">
        <f t="shared" ref="G16:L16" si="2">laplace($A$16,$C$6,G13,$C$4,$C$5)</f>
        <v>0.21176099482036023</v>
      </c>
      <c r="H16">
        <f t="shared" si="2"/>
        <v>0.18469771457353551</v>
      </c>
      <c r="I16">
        <f t="shared" si="2"/>
        <v>0.16355218505232921</v>
      </c>
      <c r="J16">
        <f t="shared" si="2"/>
        <v>0.1466178279844409</v>
      </c>
      <c r="K16">
        <f t="shared" si="2"/>
        <v>0.13277607193747457</v>
      </c>
      <c r="L16">
        <f t="shared" si="2"/>
        <v>0.12126626891424808</v>
      </c>
      <c r="M16">
        <f>laplace($A$16,$C$6,M13,$C$4,$C$5)</f>
        <v>1</v>
      </c>
    </row>
    <row r="17" spans="1:24">
      <c r="A17" t="s">
        <v>35</v>
      </c>
      <c r="B17">
        <f>LaplaceChain($A$16,$C$6,B13,$C$4,$C$5)</f>
        <v>0.34441447169506656</v>
      </c>
      <c r="C17">
        <f>LaplaceChain($A$16,$C$6,C13,$C$4,$C$5)</f>
        <v>0.16352881867346847</v>
      </c>
      <c r="D17">
        <f>LaplaceChain($A$16,$C$6,D13,$C$4,$C$5)</f>
        <v>9.0591744306891486E-2</v>
      </c>
      <c r="E17">
        <f>LaplaceChain($A$16,$C$6,E13,$C$4,$C$5)</f>
        <v>5.5233776176073113E-2</v>
      </c>
      <c r="F17">
        <f t="shared" ref="F17:L17" si="3">LaplaceChain($A$16,$C$6,F13,$C$4,$C$5)</f>
        <v>3.6004204889091784E-2</v>
      </c>
      <c r="G17">
        <f t="shared" si="3"/>
        <v>2.4669017720016367E-2</v>
      </c>
      <c r="H17">
        <f>LaplaceChain($A$16,$C$6,H13,$C$4,$C$5)</f>
        <v>1.7572112494377817E-2</v>
      </c>
      <c r="I17">
        <f t="shared" si="3"/>
        <v>1.2914262200266757E-2</v>
      </c>
      <c r="J17">
        <f t="shared" si="3"/>
        <v>9.7386578717219563E-3</v>
      </c>
      <c r="K17">
        <f t="shared" si="3"/>
        <v>7.5044583120337516E-3</v>
      </c>
      <c r="L17">
        <f t="shared" si="3"/>
        <v>5.8904232217120434E-3</v>
      </c>
      <c r="M17">
        <f>LaplaceChain($A$16,$C$6,M13,$C$4,$C$5)</f>
        <v>1</v>
      </c>
    </row>
    <row r="18" spans="1:24">
      <c r="A18" t="s">
        <v>41</v>
      </c>
      <c r="B18">
        <f t="shared" ref="B18:L18" si="4">laplace($A$18,$C$6,B13,$C$4,$C$5,10000)</f>
        <v>0.65558552830493344</v>
      </c>
      <c r="C18">
        <f t="shared" si="4"/>
        <v>0.4746998752833354</v>
      </c>
      <c r="D18">
        <f>laplace($A$18,$C$6,D13,$C$4,$C$5,10000)</f>
        <v>0.36675129662831424</v>
      </c>
      <c r="E18">
        <f>laplace($A$18,$C$6,E13,$C$4,$C$5,10000)</f>
        <v>0.29638182420905168</v>
      </c>
      <c r="F18">
        <f t="shared" si="4"/>
        <v>0.24746306118171091</v>
      </c>
      <c r="G18">
        <f t="shared" si="4"/>
        <v>0.2117609948203602</v>
      </c>
      <c r="H18">
        <f>laplace($A$18,$C$6,H13,$C$4,$C$5,10000)</f>
        <v>0.18469771457353548</v>
      </c>
      <c r="I18">
        <f t="shared" si="4"/>
        <v>0.16355218505232921</v>
      </c>
      <c r="J18">
        <f t="shared" si="4"/>
        <v>0.1466178279844409</v>
      </c>
      <c r="K18">
        <f t="shared" si="4"/>
        <v>0.13277607193747457</v>
      </c>
      <c r="L18">
        <f t="shared" si="4"/>
        <v>0.12126626891424809</v>
      </c>
      <c r="M18">
        <f>laplace($A$18,$C$6,M13,$C$4,$C$5,10000)</f>
        <v>1</v>
      </c>
    </row>
    <row r="19" spans="1:24">
      <c r="A19" t="s">
        <v>42</v>
      </c>
      <c r="B19">
        <f>LaplaceChain($A$18,$C$6,B13,$C$4,$C$5,10000)</f>
        <v>0.34441447169506656</v>
      </c>
      <c r="C19">
        <f>LaplaceChain($A$18,$C$6,C13,$C$4,$C$5,10000)</f>
        <v>0.16352881867346852</v>
      </c>
      <c r="D19">
        <f>LaplaceChain($A$18,$C$6,D13,$C$4,$C$5,10000)</f>
        <v>9.0591744306891653E-2</v>
      </c>
      <c r="E19">
        <f>LaplaceChain($A$18,$C$6,E13,$C$4,$C$5,10000)</f>
        <v>5.5233776176073501E-2</v>
      </c>
      <c r="F19">
        <f t="shared" ref="F19:L19" si="5">LaplaceChain($A$18,$C$6,F13,$C$4,$C$5,10000)</f>
        <v>3.6004204889091951E-2</v>
      </c>
      <c r="G19">
        <f t="shared" si="5"/>
        <v>2.4669017720015451E-2</v>
      </c>
      <c r="H19">
        <f>LaplaceChain($A$18,$C$6,H13,$C$4,$C$5,10000)</f>
        <v>1.7572112494376763E-2</v>
      </c>
      <c r="I19">
        <f t="shared" si="5"/>
        <v>1.2914262200264537E-2</v>
      </c>
      <c r="J19">
        <f t="shared" si="5"/>
        <v>9.7386578717177374E-3</v>
      </c>
      <c r="K19">
        <f t="shared" si="5"/>
        <v>7.5044583120222053E-3</v>
      </c>
      <c r="L19">
        <f t="shared" si="5"/>
        <v>5.8904232216942659E-3</v>
      </c>
      <c r="M19">
        <f>LaplaceChain($A$18,$C$6,M13,$C$4,$C$5,10000)</f>
        <v>1</v>
      </c>
    </row>
    <row r="21" spans="1:24">
      <c r="G21" t="s">
        <v>12</v>
      </c>
    </row>
    <row r="22" spans="1:24">
      <c r="F22" t="s">
        <v>56</v>
      </c>
      <c r="G22">
        <v>1</v>
      </c>
      <c r="H22">
        <f>Mu($G22,$C$3,$C$7,$C$2,$C$9,$C$10,$C$6,$C$4,$C$5,H28)</f>
        <v>0</v>
      </c>
      <c r="I22">
        <f>Mu($G22,$C$3,$C$7,$C$2,$C$9,$C$10,$C$6,$C$4,$C$5,I28)</f>
        <v>0</v>
      </c>
      <c r="J22">
        <f t="shared" ref="J22:X22" si="6">Mu($G22,$C$3,$C$7,$C$2,$C$9,$C$10,$C$6,$C$4,$C$5,J28)</f>
        <v>0</v>
      </c>
      <c r="K22">
        <f t="shared" si="6"/>
        <v>0</v>
      </c>
      <c r="L22">
        <f t="shared" si="6"/>
        <v>0</v>
      </c>
      <c r="M22">
        <f t="shared" si="6"/>
        <v>0</v>
      </c>
      <c r="N22">
        <f t="shared" si="6"/>
        <v>0</v>
      </c>
      <c r="O22">
        <f t="shared" si="6"/>
        <v>0</v>
      </c>
      <c r="P22">
        <f t="shared" si="6"/>
        <v>0</v>
      </c>
      <c r="Q22">
        <f t="shared" si="6"/>
        <v>0</v>
      </c>
      <c r="R22">
        <f t="shared" si="6"/>
        <v>0</v>
      </c>
      <c r="S22">
        <f t="shared" si="6"/>
        <v>0</v>
      </c>
      <c r="T22">
        <f t="shared" si="6"/>
        <v>0</v>
      </c>
      <c r="U22">
        <f t="shared" si="6"/>
        <v>0</v>
      </c>
      <c r="V22">
        <f t="shared" si="6"/>
        <v>0</v>
      </c>
      <c r="W22">
        <f t="shared" si="6"/>
        <v>0</v>
      </c>
      <c r="X22">
        <f t="shared" si="6"/>
        <v>0</v>
      </c>
    </row>
    <row r="23" spans="1:24">
      <c r="F23" t="s">
        <v>52</v>
      </c>
      <c r="G23">
        <v>2</v>
      </c>
      <c r="H23">
        <f>Mu($G23,$C$3,$C$7,$C$2,$C$9,$C$10,$C$6,$C$4,$C$5,H28)</f>
        <v>0.21534747681131849</v>
      </c>
      <c r="I23">
        <f>Mu($G23,$C$3,$C$7,$C$2,$C$9,$C$10,$C$6,$C$4,$C$5,I28)</f>
        <v>0.34709008058543739</v>
      </c>
      <c r="J23">
        <f t="shared" ref="J23:X23" si="7">Mu($G23,$C$3,$C$7,$C$2,$C$9,$C$10,$C$6,$C$4,$C$5,J28)</f>
        <v>0.42933792596227038</v>
      </c>
      <c r="K23">
        <f t="shared" si="7"/>
        <v>0.47352673280046936</v>
      </c>
      <c r="L23">
        <f t="shared" si="7"/>
        <v>0.49481587415317929</v>
      </c>
      <c r="M23">
        <f t="shared" si="7"/>
        <v>0.50452007958205469</v>
      </c>
      <c r="N23">
        <f t="shared" si="7"/>
        <v>0.50884144429523059</v>
      </c>
      <c r="O23">
        <f t="shared" si="7"/>
        <v>0.51075051217815737</v>
      </c>
      <c r="P23">
        <f t="shared" si="7"/>
        <v>0.51159241610033057</v>
      </c>
      <c r="Q23">
        <f t="shared" si="7"/>
        <v>0.51196379499646705</v>
      </c>
      <c r="R23">
        <f t="shared" si="7"/>
        <v>0.51225735083257518</v>
      </c>
      <c r="S23">
        <f t="shared" si="7"/>
        <v>0.51225743427288362</v>
      </c>
      <c r="T23">
        <f t="shared" si="7"/>
        <v>0.51225743429663806</v>
      </c>
      <c r="U23">
        <f t="shared" si="7"/>
        <v>0.51225743429663806</v>
      </c>
      <c r="V23">
        <f t="shared" si="7"/>
        <v>0.51225743429663806</v>
      </c>
      <c r="W23">
        <f t="shared" si="7"/>
        <v>0.51225743429663806</v>
      </c>
      <c r="X23" t="e">
        <f t="shared" si="7"/>
        <v>#VALUE!</v>
      </c>
    </row>
    <row r="24" spans="1:24">
      <c r="F24" t="s">
        <v>53</v>
      </c>
      <c r="G24">
        <v>4</v>
      </c>
      <c r="H24">
        <f>Mu($G24,$C$3,$C$7,$C$2,$C$9,$C$10,$C$6,$C$4,$C$5,H28)</f>
        <v>0.2772843620518598</v>
      </c>
      <c r="I24">
        <f>Mu($G24,$C$3,$C$7,$C$2,$C$9,$C$10,$C$6,$C$4,$C$5,I28)</f>
        <v>0.38651998019181222</v>
      </c>
      <c r="J24">
        <f t="shared" ref="J24:X24" si="8">Mu($G24,$C$3,$C$7,$C$2,$C$9,$C$10,$C$6,$C$4,$C$5,J28)</f>
        <v>0.57109942133568314</v>
      </c>
      <c r="K24">
        <f t="shared" si="8"/>
        <v>0.68753692991117399</v>
      </c>
      <c r="L24">
        <f t="shared" si="8"/>
        <v>0.74524949785970185</v>
      </c>
      <c r="M24">
        <f t="shared" si="8"/>
        <v>0.77125484140876543</v>
      </c>
      <c r="N24">
        <f t="shared" si="8"/>
        <v>0.78256442346010469</v>
      </c>
      <c r="O24">
        <f t="shared" si="8"/>
        <v>0.78743273868728547</v>
      </c>
      <c r="P24">
        <f t="shared" si="8"/>
        <v>0.78952626762672895</v>
      </c>
      <c r="Q24">
        <f t="shared" si="8"/>
        <v>0.79042779702898425</v>
      </c>
      <c r="R24">
        <f t="shared" si="8"/>
        <v>0.7911113057006951</v>
      </c>
      <c r="S24">
        <f t="shared" si="8"/>
        <v>0.79111145480526357</v>
      </c>
      <c r="T24">
        <f t="shared" si="8"/>
        <v>0.79111145480484601</v>
      </c>
      <c r="U24">
        <f t="shared" si="8"/>
        <v>0.79111145480484601</v>
      </c>
      <c r="V24" t="e">
        <f t="shared" si="8"/>
        <v>#VALUE!</v>
      </c>
      <c r="W24" t="e">
        <f t="shared" si="8"/>
        <v>#VALUE!</v>
      </c>
      <c r="X24" t="e">
        <f t="shared" si="8"/>
        <v>#VALUE!</v>
      </c>
    </row>
    <row r="25" spans="1:24">
      <c r="F25" t="s">
        <v>54</v>
      </c>
      <c r="G25">
        <v>6</v>
      </c>
      <c r="H25">
        <f>Mu($G25,$C$3,$C$7,$C$2,$C$9,$C$10,$C$6,$C$4,$C$5,H28)</f>
        <v>0.58188628860309943</v>
      </c>
      <c r="I25">
        <f t="shared" ref="I25:X25" si="9">Mu($G25,$C$3,$C$7,$C$2,$C$9,$C$10,$C$6,$C$4,$C$5,I28)</f>
        <v>0.75683043714595855</v>
      </c>
      <c r="J25">
        <f t="shared" si="9"/>
        <v>1.3064981164573</v>
      </c>
      <c r="K25">
        <f t="shared" si="9"/>
        <v>1.7017201234536423</v>
      </c>
      <c r="L25">
        <f t="shared" si="9"/>
        <v>1.9021458969907103</v>
      </c>
      <c r="M25">
        <f t="shared" si="9"/>
        <v>1.99123131348662</v>
      </c>
      <c r="N25">
        <f t="shared" si="9"/>
        <v>2.0289804056533574</v>
      </c>
      <c r="O25">
        <f t="shared" si="9"/>
        <v>2.0447625794040389</v>
      </c>
      <c r="P25">
        <f t="shared" si="9"/>
        <v>2.0513527767149955</v>
      </c>
      <c r="Q25">
        <f t="shared" si="9"/>
        <v>2.0541087128866153</v>
      </c>
      <c r="R25">
        <f t="shared" si="9"/>
        <v>2.0560878088096155</v>
      </c>
      <c r="S25">
        <f t="shared" si="9"/>
        <v>2.0560880625034823</v>
      </c>
      <c r="T25">
        <f t="shared" si="9"/>
        <v>2.0560880622826652</v>
      </c>
      <c r="U25">
        <f t="shared" si="9"/>
        <v>2.0560880622826652</v>
      </c>
      <c r="V25" t="e">
        <f t="shared" si="9"/>
        <v>#VALUE!</v>
      </c>
      <c r="W25" t="e">
        <f t="shared" si="9"/>
        <v>#VALUE!</v>
      </c>
      <c r="X25" t="e">
        <f t="shared" si="9"/>
        <v>#VALUE!</v>
      </c>
    </row>
    <row r="26" spans="1:24">
      <c r="F26" t="s">
        <v>55</v>
      </c>
      <c r="G26">
        <v>8</v>
      </c>
      <c r="H26">
        <f>Mu($G26,$C$3,$C$7,$C$2,$C$9,$C$10,$C$6,$C$4,$C$5,H28)</f>
        <v>2.0294901872942654</v>
      </c>
      <c r="I26">
        <f t="shared" ref="I26:X26" si="10">Mu($G26,$C$3,$C$7,$C$2,$C$9,$C$10,$C$6,$C$4,$C$5,I28)</f>
        <v>2.1636687653994104</v>
      </c>
      <c r="J26">
        <f t="shared" si="10"/>
        <v>4.3126250943696762</v>
      </c>
      <c r="K26">
        <f t="shared" si="10"/>
        <v>6.0316943416171478</v>
      </c>
      <c r="L26">
        <f t="shared" si="10"/>
        <v>6.9173969295665616</v>
      </c>
      <c r="M26">
        <f t="shared" si="10"/>
        <v>7.3043270119770956</v>
      </c>
      <c r="N26">
        <f t="shared" si="10"/>
        <v>7.4635456936905662</v>
      </c>
      <c r="O26">
        <f t="shared" si="10"/>
        <v>7.5278772818951598</v>
      </c>
      <c r="P26">
        <f t="shared" si="10"/>
        <v>7.5537457566171682</v>
      </c>
      <c r="Q26">
        <f t="shared" si="10"/>
        <v>7.5641028739763438</v>
      </c>
      <c r="R26">
        <f t="shared" si="10"/>
        <v>7.570544561068945</v>
      </c>
      <c r="S26">
        <f t="shared" si="10"/>
        <v>7.5704592283195371</v>
      </c>
      <c r="T26">
        <f t="shared" si="10"/>
        <v>7.5704207617472559</v>
      </c>
      <c r="U26">
        <f t="shared" si="10"/>
        <v>7.5704079047901294</v>
      </c>
      <c r="V26" t="e">
        <f t="shared" si="10"/>
        <v>#VALUE!</v>
      </c>
      <c r="W26" t="e">
        <f t="shared" si="10"/>
        <v>#VALUE!</v>
      </c>
      <c r="X26" t="e">
        <f t="shared" si="10"/>
        <v>#VALUE!</v>
      </c>
    </row>
    <row r="28" spans="1:24">
      <c r="B28" t="s">
        <v>36</v>
      </c>
      <c r="C28" t="s">
        <v>37</v>
      </c>
      <c r="D28" t="s">
        <v>38</v>
      </c>
      <c r="E28" t="s">
        <v>39</v>
      </c>
      <c r="F28" t="s">
        <v>40</v>
      </c>
      <c r="G28" t="s">
        <v>43</v>
      </c>
      <c r="H28">
        <v>10</v>
      </c>
      <c r="I28">
        <v>20</v>
      </c>
      <c r="J28">
        <v>30</v>
      </c>
      <c r="K28">
        <v>40</v>
      </c>
      <c r="L28">
        <v>50</v>
      </c>
      <c r="M28">
        <v>60</v>
      </c>
      <c r="N28">
        <v>70</v>
      </c>
      <c r="O28">
        <v>80</v>
      </c>
      <c r="P28">
        <v>90</v>
      </c>
      <c r="Q28">
        <v>100</v>
      </c>
      <c r="R28">
        <v>200</v>
      </c>
      <c r="S28">
        <v>300</v>
      </c>
      <c r="T28">
        <v>500</v>
      </c>
      <c r="U28">
        <v>1000</v>
      </c>
      <c r="V28">
        <v>5000</v>
      </c>
      <c r="W28">
        <v>8000</v>
      </c>
      <c r="X28">
        <v>10000</v>
      </c>
    </row>
    <row r="29" spans="1:24">
      <c r="A29" t="s">
        <v>13</v>
      </c>
      <c r="B29">
        <v>2</v>
      </c>
      <c r="G29">
        <f>et($C$6,B29,$C$4,$C$5)</f>
        <v>0.34441447169506656</v>
      </c>
      <c r="H29">
        <f>et($C$6,$B$29,$C$4,$C$5,H28)</f>
        <v>2.4547738283718524E-2</v>
      </c>
      <c r="I29">
        <f>et($C$6,$B$29,$C$4,$C$5,I28)</f>
        <v>0.11971373625432109</v>
      </c>
      <c r="J29">
        <f t="shared" ref="J29:X29" si="11">et($C$6,$B$29,$C$4,$C$5,J28)</f>
        <v>0.21936965380374046</v>
      </c>
      <c r="K29">
        <f t="shared" si="11"/>
        <v>0.28321198137047027</v>
      </c>
      <c r="L29">
        <f t="shared" si="11"/>
        <v>0.316251849642883</v>
      </c>
      <c r="M29">
        <f t="shared" si="11"/>
        <v>0.33179678499349596</v>
      </c>
      <c r="N29">
        <f>et($C$6,$B$29,$C$4,$C$5,N28)</f>
        <v>0.33881890166073625</v>
      </c>
      <c r="O29">
        <f t="shared" si="11"/>
        <v>0.34194114718455587</v>
      </c>
      <c r="P29">
        <f t="shared" si="11"/>
        <v>0.34332201736082613</v>
      </c>
      <c r="Q29">
        <f t="shared" si="11"/>
        <v>0.34393191311735022</v>
      </c>
      <c r="R29">
        <f t="shared" si="11"/>
        <v>0.34441433449175979</v>
      </c>
      <c r="S29">
        <f t="shared" si="11"/>
        <v>0.34441447165601757</v>
      </c>
      <c r="T29">
        <f>et($C$6,$B$29,$C$4,$C$5,T28)</f>
        <v>0.34441447169506662</v>
      </c>
      <c r="U29">
        <f t="shared" si="11"/>
        <v>0.34441447169506662</v>
      </c>
      <c r="V29">
        <f t="shared" si="11"/>
        <v>0.34441447169506662</v>
      </c>
      <c r="W29">
        <f t="shared" si="11"/>
        <v>0.34441447169506662</v>
      </c>
      <c r="X29" t="e">
        <f t="shared" si="11"/>
        <v>#VALUE!</v>
      </c>
    </row>
    <row r="30" spans="1:24">
      <c r="A30" t="s">
        <v>14</v>
      </c>
      <c r="B30">
        <v>4</v>
      </c>
      <c r="G30">
        <f>et($C$6,B30,$C$4,$C$5)</f>
        <v>9.0591744306891375E-2</v>
      </c>
      <c r="H30">
        <f>et($C$6,$B$30,$C$4,$C$5,H28)</f>
        <v>3.3826421458319818E-3</v>
      </c>
      <c r="I30">
        <f t="shared" ref="I30:X30" si="12">et($C$6,$B$30,$C$4,$C$5,I28)</f>
        <v>2.7400475321164394E-2</v>
      </c>
      <c r="J30">
        <f t="shared" si="12"/>
        <v>5.8312855430787118E-2</v>
      </c>
      <c r="K30">
        <f>et($C$6,$B$30,$C$4,$C$5,K28)</f>
        <v>7.7809375330910979E-2</v>
      </c>
      <c r="L30">
        <f t="shared" si="12"/>
        <v>8.6322038809016996E-2</v>
      </c>
      <c r="M30">
        <f t="shared" si="12"/>
        <v>8.9319661808017994E-2</v>
      </c>
      <c r="N30">
        <f t="shared" si="12"/>
        <v>9.0241438932930587E-2</v>
      </c>
      <c r="O30">
        <f t="shared" si="12"/>
        <v>9.0500503750688605E-2</v>
      </c>
      <c r="P30">
        <f t="shared" si="12"/>
        <v>9.0568924371982801E-2</v>
      </c>
      <c r="Q30">
        <f t="shared" si="12"/>
        <v>9.0586207747116398E-2</v>
      </c>
      <c r="R30">
        <f t="shared" si="12"/>
        <v>9.0591744305117697E-2</v>
      </c>
      <c r="S30">
        <f t="shared" si="12"/>
        <v>9.059174430689175E-2</v>
      </c>
      <c r="T30">
        <f>et($C$6,$B$30,$C$4,$C$5,T28)</f>
        <v>9.059174430689175E-2</v>
      </c>
      <c r="U30">
        <f t="shared" si="12"/>
        <v>9.059174430689175E-2</v>
      </c>
      <c r="V30" t="e">
        <f t="shared" si="12"/>
        <v>#VALUE!</v>
      </c>
      <c r="W30" t="e">
        <f t="shared" si="12"/>
        <v>#VALUE!</v>
      </c>
      <c r="X30" t="e">
        <f t="shared" si="12"/>
        <v>#VALUE!</v>
      </c>
    </row>
    <row r="31" spans="1:24">
      <c r="A31" t="s">
        <v>15</v>
      </c>
      <c r="B31">
        <v>2</v>
      </c>
      <c r="C31">
        <v>2</v>
      </c>
      <c r="D31">
        <v>1</v>
      </c>
      <c r="G31">
        <f>et($C$6,B31,$C$4,$C$5,C31,D31)</f>
        <v>4.4267751403965765E-2</v>
      </c>
      <c r="H31">
        <f>et($C$6,$B$31,$C$4,$C$5,H28,$C$31,$D$31)</f>
        <v>-0.26648823494387963</v>
      </c>
      <c r="I31">
        <f>et($C$6,$B$31,$C$4,$C$5,I28,$C$31,$D$31)</f>
        <v>-2.3577692209667132E-2</v>
      </c>
      <c r="J31">
        <f t="shared" ref="J31:X31" si="13">et($C$6,$B$31,$C$4,$C$5,J28,$C$31,$D$31)</f>
        <v>1.9514176558360245E-2</v>
      </c>
      <c r="K31">
        <f t="shared" si="13"/>
        <v>3.487748997087399E-2</v>
      </c>
      <c r="L31">
        <f t="shared" si="13"/>
        <v>4.1122870351773873E-2</v>
      </c>
      <c r="M31">
        <f t="shared" si="13"/>
        <v>4.3331381785319978E-2</v>
      </c>
      <c r="N31">
        <f t="shared" si="13"/>
        <v>4.4012473896258272E-2</v>
      </c>
      <c r="O31">
        <f t="shared" si="13"/>
        <v>4.4202458752935755E-2</v>
      </c>
      <c r="P31">
        <f t="shared" si="13"/>
        <v>4.4251810506342311E-2</v>
      </c>
      <c r="Q31">
        <f t="shared" si="13"/>
        <v>4.4263991656447267E-2</v>
      </c>
      <c r="R31">
        <f t="shared" si="13"/>
        <v>4.4267751403108506E-2</v>
      </c>
      <c r="S31">
        <f t="shared" si="13"/>
        <v>4.4267751403965792E-2</v>
      </c>
      <c r="T31">
        <f t="shared" si="13"/>
        <v>4.4267751403965792E-2</v>
      </c>
      <c r="U31">
        <f t="shared" si="13"/>
        <v>4.4267751403965792E-2</v>
      </c>
      <c r="V31" t="e">
        <f t="shared" si="13"/>
        <v>#VALUE!</v>
      </c>
      <c r="W31" t="e">
        <f t="shared" si="13"/>
        <v>#VALUE!</v>
      </c>
      <c r="X31" t="e">
        <f t="shared" si="13"/>
        <v>#VALUE!</v>
      </c>
    </row>
    <row r="32" spans="1:24">
      <c r="A32" t="s">
        <v>16</v>
      </c>
      <c r="B32">
        <v>1</v>
      </c>
      <c r="C32">
        <v>1</v>
      </c>
      <c r="G32">
        <f>Pho($C$6,$C$4,$C$5,infinity,$B$32,$C$32)</f>
        <v>0.47390903224669267</v>
      </c>
      <c r="H32">
        <f>Pho($C$6,$C$4,$C$5,H28,$B$32,$C$32)</f>
        <v>0.94752997576679576</v>
      </c>
      <c r="I32">
        <f>Pho($C$6,$C$4,$C$5,I28,$B$32,$C$32)</f>
        <v>0.82379119344785556</v>
      </c>
      <c r="J32">
        <f t="shared" ref="J32:X32" si="14">Pho($C$6,$C$4,$C$5,J28,$B$32,$C$32)</f>
        <v>0.69617462884547754</v>
      </c>
      <c r="K32">
        <f t="shared" si="14"/>
        <v>0.60302160303284624</v>
      </c>
      <c r="L32">
        <f t="shared" si="14"/>
        <v>0.54545361132304171</v>
      </c>
      <c r="M32">
        <f t="shared" si="14"/>
        <v>0.51250002236663084</v>
      </c>
      <c r="N32">
        <f t="shared" si="14"/>
        <v>0.49433550256297004</v>
      </c>
      <c r="O32">
        <f t="shared" si="14"/>
        <v>0.48455155988070364</v>
      </c>
      <c r="P32">
        <f t="shared" si="14"/>
        <v>0.47937534889530109</v>
      </c>
      <c r="Q32">
        <f>Pho($C$6,$C$4,$C$5,Q28,$B$32,$C$32)</f>
        <v>0.47668008745796564</v>
      </c>
      <c r="R32">
        <f t="shared" si="14"/>
        <v>0.47391093003786994</v>
      </c>
      <c r="S32">
        <f t="shared" si="14"/>
        <v>0.47390903385508776</v>
      </c>
      <c r="T32">
        <f t="shared" si="14"/>
        <v>0.47390903224669273</v>
      </c>
      <c r="U32">
        <f t="shared" si="14"/>
        <v>0.47390903224669251</v>
      </c>
      <c r="V32">
        <f t="shared" si="14"/>
        <v>0.47390903224669251</v>
      </c>
      <c r="W32">
        <f t="shared" si="14"/>
        <v>0.47390903224669251</v>
      </c>
      <c r="X32" t="e">
        <f t="shared" si="14"/>
        <v>#VALUE!</v>
      </c>
    </row>
    <row r="33" spans="1:24">
      <c r="A33" t="s">
        <v>17</v>
      </c>
      <c r="B33">
        <v>2</v>
      </c>
      <c r="G33">
        <f>e2x(C6,B33,C4,C5)</f>
        <v>0.12582857598392794</v>
      </c>
    </row>
    <row r="35" spans="1:24">
      <c r="A35" t="s">
        <v>18</v>
      </c>
      <c r="B35">
        <v>6</v>
      </c>
      <c r="G35">
        <f>et($C$6,B35,$C$4,$C$5)</f>
        <v>3.6004204889092298E-2</v>
      </c>
      <c r="H35">
        <f>et($C$6,$B$35,$C$4,$C$5,H28)</f>
        <v>-9.0287973871695341E-3</v>
      </c>
      <c r="I35">
        <f>et($C$6,$B$35,$C$4,$C$5,I28)</f>
        <v>7.4189878017713847E-3</v>
      </c>
      <c r="J35">
        <f>et($C$6,$B$35,$C$4,$C$5,J28)</f>
        <v>1.9627912081638429E-2</v>
      </c>
      <c r="K35">
        <f t="shared" ref="K35:X35" si="15">et($C$6,$B$35,$C$4,$C$5,K28)</f>
        <v>2.8759973446430814E-2</v>
      </c>
      <c r="L35">
        <f t="shared" si="15"/>
        <v>3.3403950629445803E-2</v>
      </c>
      <c r="M35">
        <f t="shared" si="15"/>
        <v>3.5199723229478341E-2</v>
      </c>
      <c r="N35">
        <f t="shared" si="15"/>
        <v>3.5779845354540527E-2</v>
      </c>
      <c r="O35">
        <f t="shared" si="15"/>
        <v>3.5946047033993629E-2</v>
      </c>
      <c r="P35">
        <f t="shared" si="15"/>
        <v>3.5989899394144161E-2</v>
      </c>
      <c r="Q35">
        <f t="shared" si="15"/>
        <v>3.6000818441940939E-2</v>
      </c>
      <c r="R35">
        <f t="shared" si="15"/>
        <v>3.6004204888329977E-2</v>
      </c>
      <c r="S35">
        <f t="shared" si="15"/>
        <v>3.6004204889091382E-2</v>
      </c>
      <c r="T35">
        <f t="shared" si="15"/>
        <v>3.6004204889091382E-2</v>
      </c>
      <c r="U35">
        <f t="shared" si="15"/>
        <v>3.6004204889091382E-2</v>
      </c>
      <c r="V35" t="e">
        <f t="shared" si="15"/>
        <v>#VALUE!</v>
      </c>
      <c r="W35" t="e">
        <f t="shared" si="15"/>
        <v>#VALUE!</v>
      </c>
      <c r="X35" t="e">
        <f t="shared" si="15"/>
        <v>#VALUE!</v>
      </c>
    </row>
    <row r="36" spans="1:24">
      <c r="A36" t="s">
        <v>19</v>
      </c>
      <c r="B36">
        <v>4</v>
      </c>
      <c r="C36">
        <v>2</v>
      </c>
      <c r="D36">
        <v>1</v>
      </c>
      <c r="G36">
        <f>et($C$6,B36,$C$4,$C$5,C36,D36)</f>
        <v>1.3076667938970011E-2</v>
      </c>
      <c r="H36">
        <f>et($C$6,$B$36,$C$4,$C$5,H28,$C$36,$D$36)</f>
        <v>1.7352247502120169E-4</v>
      </c>
      <c r="I36">
        <f>et($C$6,$B$36,$C$4,$C$5,I28,$C$36,$D$36)</f>
        <v>1.0172357779952958E-3</v>
      </c>
      <c r="J36">
        <f t="shared" ref="J36:X36" si="16">et($C$6,$B$36,$C$4,$C$5,J28,$C$36,$D$36)</f>
        <v>3.704188692017761E-3</v>
      </c>
      <c r="K36">
        <f t="shared" si="16"/>
        <v>8.0257178382458425E-3</v>
      </c>
      <c r="L36">
        <f t="shared" si="16"/>
        <v>1.1038921445843359E-2</v>
      </c>
      <c r="M36">
        <f t="shared" si="16"/>
        <v>1.2400845334174841E-2</v>
      </c>
      <c r="N36">
        <f t="shared" si="16"/>
        <v>1.2880077683067415E-2</v>
      </c>
      <c r="O36">
        <f t="shared" si="16"/>
        <v>1.3024369316783904E-2</v>
      </c>
      <c r="P36">
        <f t="shared" si="16"/>
        <v>1.3063595228178302E-2</v>
      </c>
      <c r="Q36">
        <f t="shared" si="16"/>
        <v>1.3073542406058356E-2</v>
      </c>
      <c r="R36">
        <f t="shared" si="16"/>
        <v>1.3076667938259597E-2</v>
      </c>
      <c r="S36">
        <f t="shared" si="16"/>
        <v>1.3076667938970077E-2</v>
      </c>
      <c r="T36">
        <f t="shared" si="16"/>
        <v>1.3076667938970077E-2</v>
      </c>
      <c r="U36">
        <f t="shared" si="16"/>
        <v>1.3076667938970077E-2</v>
      </c>
      <c r="V36" t="e">
        <f t="shared" si="16"/>
        <v>#VALUE!</v>
      </c>
      <c r="W36" t="e">
        <f t="shared" si="16"/>
        <v>#VALUE!</v>
      </c>
      <c r="X36" t="e">
        <f t="shared" si="16"/>
        <v>#VALUE!</v>
      </c>
    </row>
    <row r="37" spans="1:24">
      <c r="A37" t="s">
        <v>20</v>
      </c>
      <c r="B37">
        <v>2</v>
      </c>
      <c r="C37">
        <v>2</v>
      </c>
      <c r="D37">
        <v>2</v>
      </c>
      <c r="G37">
        <f>et($C$6,B37,$C$4,$C$5,C37,D37)</f>
        <v>6.4395412902554672E-3</v>
      </c>
      <c r="H37">
        <f>et($C$6,$B$37,$C$4,$C$5,H28,$C$37,$D$37)</f>
        <v>5.4260365747697583E-5</v>
      </c>
      <c r="I37">
        <f>et($C$6,$B$37,$C$4,$C$5,I28,$C$37,$D$37)</f>
        <v>-1.7156771693761438E-3</v>
      </c>
      <c r="J37">
        <f t="shared" ref="J37:X37" si="17">et($C$6,$B$37,$C$4,$C$5,J28,$C$37,$D$37)</f>
        <v>-1.4928706664602636E-3</v>
      </c>
      <c r="K37">
        <f t="shared" si="17"/>
        <v>1.7854107433073331E-3</v>
      </c>
      <c r="L37">
        <f t="shared" si="17"/>
        <v>4.4963531993851428E-3</v>
      </c>
      <c r="M37">
        <f t="shared" si="17"/>
        <v>5.784749996103962E-3</v>
      </c>
      <c r="N37">
        <f t="shared" si="17"/>
        <v>6.2474980676549057E-3</v>
      </c>
      <c r="O37">
        <f t="shared" si="17"/>
        <v>6.3882187113687514E-3</v>
      </c>
      <c r="P37">
        <f t="shared" si="17"/>
        <v>6.4266785170461896E-3</v>
      </c>
      <c r="Q37">
        <f t="shared" si="17"/>
        <v>6.4364611022273439E-3</v>
      </c>
      <c r="R37">
        <f t="shared" si="17"/>
        <v>6.4395412895539971E-3</v>
      </c>
      <c r="S37">
        <f t="shared" si="17"/>
        <v>6.4395412902554733E-3</v>
      </c>
      <c r="T37">
        <f t="shared" si="17"/>
        <v>6.4395412902554733E-3</v>
      </c>
      <c r="U37">
        <f t="shared" si="17"/>
        <v>6.4395412902554733E-3</v>
      </c>
      <c r="V37" t="e">
        <f t="shared" si="17"/>
        <v>#VALUE!</v>
      </c>
      <c r="W37" t="e">
        <f t="shared" si="17"/>
        <v>#VALUE!</v>
      </c>
      <c r="X37" t="e">
        <f t="shared" si="17"/>
        <v>#VALUE!</v>
      </c>
    </row>
    <row r="38" spans="1:24">
      <c r="A38" s="5" t="s">
        <v>21</v>
      </c>
      <c r="B38">
        <v>2</v>
      </c>
      <c r="C38">
        <v>1</v>
      </c>
      <c r="G38">
        <f>Pho($C$6,$C$4,$C$5,infinity,$B$38,$C$38)</f>
        <v>0.36031442936693753</v>
      </c>
      <c r="H38">
        <f>Pho($C$6,$C$4,$C$5,H28,$B$38,$C$38)</f>
        <v>0.90021443008083279</v>
      </c>
      <c r="I38">
        <f t="shared" ref="I38:X38" si="18">Pho($C$6,$C$4,$C$5,I28,$B$38,$C$38)</f>
        <v>0.70638858247000436</v>
      </c>
      <c r="J38">
        <f t="shared" si="18"/>
        <v>0.55475139149161812</v>
      </c>
      <c r="K38">
        <f t="shared" si="18"/>
        <v>0.46536219807548457</v>
      </c>
      <c r="L38">
        <f t="shared" si="18"/>
        <v>0.41644508257064461</v>
      </c>
      <c r="M38">
        <f t="shared" si="18"/>
        <v>0.39007768195171427</v>
      </c>
      <c r="N38">
        <f t="shared" si="18"/>
        <v>0.37594526599590783</v>
      </c>
      <c r="O38">
        <f t="shared" si="18"/>
        <v>0.36842946262587684</v>
      </c>
      <c r="P38">
        <f t="shared" si="18"/>
        <v>0.3644758839830578</v>
      </c>
      <c r="Q38">
        <f t="shared" si="18"/>
        <v>0.36242249287876088</v>
      </c>
      <c r="R38">
        <f t="shared" si="18"/>
        <v>0.36031587226339529</v>
      </c>
      <c r="S38">
        <f t="shared" si="18"/>
        <v>0.36031443058980511</v>
      </c>
      <c r="T38">
        <f t="shared" si="18"/>
        <v>0.36031442936693769</v>
      </c>
      <c r="U38">
        <f t="shared" si="18"/>
        <v>0.36031442936693758</v>
      </c>
      <c r="V38">
        <f t="shared" si="18"/>
        <v>0.36031442936693758</v>
      </c>
      <c r="W38">
        <f t="shared" si="18"/>
        <v>0.36031442936693758</v>
      </c>
      <c r="X38" t="e">
        <f t="shared" si="18"/>
        <v>#VALUE!</v>
      </c>
    </row>
    <row r="39" spans="1:24">
      <c r="A39" t="s">
        <v>22</v>
      </c>
      <c r="B39">
        <v>1</v>
      </c>
      <c r="C39">
        <v>1</v>
      </c>
      <c r="D39">
        <v>1</v>
      </c>
      <c r="G39">
        <f>Pho($C$6,$C$4,$C$5,infinity,$B$39,$C$39,$D$39)</f>
        <v>0.17075626252580467</v>
      </c>
      <c r="H39">
        <f>Pho($C$6,$C$4,$C$5,H28,$B$39,$C$39,$D$39)</f>
        <v>0.85298015711941133</v>
      </c>
      <c r="I39">
        <f t="shared" ref="I39:X39" si="19">Pho($C$6,$C$4,$C$5,I28,$B$39,$C$39,$D$39)</f>
        <v>0.58191669339090379</v>
      </c>
      <c r="J39">
        <f t="shared" si="19"/>
        <v>0.38620384407318947</v>
      </c>
      <c r="K39">
        <f t="shared" si="19"/>
        <v>0.28062345867436761</v>
      </c>
      <c r="L39">
        <f t="shared" si="19"/>
        <v>0.22715147420588039</v>
      </c>
      <c r="M39">
        <f t="shared" si="19"/>
        <v>0.19991482072497707</v>
      </c>
      <c r="N39">
        <f t="shared" si="19"/>
        <v>0.18584309200225654</v>
      </c>
      <c r="O39">
        <f t="shared" si="19"/>
        <v>0.17852307082137803</v>
      </c>
      <c r="P39">
        <f t="shared" si="19"/>
        <v>0.17472075404830162</v>
      </c>
      <c r="Q39">
        <f t="shared" si="19"/>
        <v>0.17275958560218166</v>
      </c>
      <c r="R39">
        <f t="shared" si="19"/>
        <v>0.17075763013175199</v>
      </c>
      <c r="S39">
        <f t="shared" si="19"/>
        <v>0.17075626368486063</v>
      </c>
      <c r="T39">
        <f t="shared" si="19"/>
        <v>0.17075626252580475</v>
      </c>
      <c r="U39">
        <f t="shared" si="19"/>
        <v>0.17075626252580464</v>
      </c>
      <c r="V39">
        <f t="shared" si="19"/>
        <v>0.17075626252580464</v>
      </c>
      <c r="W39">
        <f t="shared" si="19"/>
        <v>0.17075626252580464</v>
      </c>
      <c r="X39" t="e">
        <f t="shared" si="19"/>
        <v>#VALUE!</v>
      </c>
    </row>
    <row r="40" spans="1:24">
      <c r="A40" t="s">
        <v>23</v>
      </c>
      <c r="B40">
        <v>3</v>
      </c>
      <c r="G40">
        <f>e2x(C6,B40,C4,C5)</f>
        <v>5.6960828243268195E-2</v>
      </c>
    </row>
    <row r="42" spans="1:24">
      <c r="A42" t="s">
        <v>24</v>
      </c>
      <c r="B42">
        <v>8</v>
      </c>
      <c r="G42">
        <f>et($C$6,B42,$C$4,$C$5)</f>
        <v>1.7572112494378182E-2</v>
      </c>
      <c r="H42">
        <f>et($C$6,$B$42,$C$4,$C$5,H28)</f>
        <v>3.1988384949519129E-4</v>
      </c>
      <c r="I42">
        <f>et($C$6,$B$42,$C$4,$C$5,I28)</f>
        <v>3.1060120754669244E-3</v>
      </c>
      <c r="J42">
        <f t="shared" ref="J42:X42" si="20">et($C$6,$B$42,$C$4,$C$5,J28)</f>
        <v>7.7362956708742457E-3</v>
      </c>
      <c r="K42">
        <f t="shared" si="20"/>
        <v>1.2557666275632944E-2</v>
      </c>
      <c r="L42">
        <f t="shared" si="20"/>
        <v>1.5576997295008103E-2</v>
      </c>
      <c r="M42">
        <f t="shared" si="20"/>
        <v>1.6909944504288583E-2</v>
      </c>
      <c r="N42">
        <f t="shared" si="20"/>
        <v>1.7378602066031052E-2</v>
      </c>
      <c r="O42">
        <f t="shared" si="20"/>
        <v>1.7520383588450896E-2</v>
      </c>
      <c r="P42">
        <f t="shared" si="20"/>
        <v>1.7559130349952136E-2</v>
      </c>
      <c r="Q42">
        <f t="shared" si="20"/>
        <v>1.7568999208271294E-2</v>
      </c>
      <c r="R42">
        <f t="shared" si="20"/>
        <v>1.7572112493661852E-2</v>
      </c>
      <c r="S42">
        <f t="shared" si="20"/>
        <v>1.7572112494375961E-2</v>
      </c>
      <c r="T42">
        <f t="shared" si="20"/>
        <v>1.7572112494375961E-2</v>
      </c>
      <c r="U42">
        <f t="shared" si="20"/>
        <v>1.7572112494375961E-2</v>
      </c>
      <c r="V42" t="e">
        <f t="shared" si="20"/>
        <v>#VALUE!</v>
      </c>
      <c r="W42" t="e">
        <f t="shared" si="20"/>
        <v>#VALUE!</v>
      </c>
      <c r="X42" t="e">
        <f t="shared" si="20"/>
        <v>#VALUE!</v>
      </c>
    </row>
    <row r="43" spans="1:24">
      <c r="A43" t="s">
        <v>25</v>
      </c>
      <c r="B43">
        <v>6</v>
      </c>
      <c r="C43">
        <v>2</v>
      </c>
      <c r="D43">
        <v>1</v>
      </c>
      <c r="G43">
        <f>et($C$6,B43,$C$4,$C$5,C43,D43)</f>
        <v>5.396858404848548E-3</v>
      </c>
      <c r="H43">
        <f>et($C$6,$B$43,$C$4,$C$5,H28,$C$43,$D$43)</f>
        <v>2.0480957700858379E-4</v>
      </c>
      <c r="I43">
        <f>et($C$6,$B$43,$C$4,$C$5,I28,$C$43,$D$43)</f>
        <v>2.4381914483525503E-4</v>
      </c>
      <c r="J43">
        <f t="shared" ref="J43:X43" si="21">et($C$6,$B$43,$C$4,$C$5,J28,$C$43,$D$43)</f>
        <v>4.3055102527424856E-4</v>
      </c>
      <c r="K43">
        <f t="shared" si="21"/>
        <v>2.1066232337560082E-3</v>
      </c>
      <c r="L43">
        <f t="shared" si="21"/>
        <v>3.8657293629451067E-3</v>
      </c>
      <c r="M43">
        <f t="shared" si="21"/>
        <v>4.8393735586088355E-3</v>
      </c>
      <c r="N43">
        <f t="shared" si="21"/>
        <v>5.224540609099099E-3</v>
      </c>
      <c r="O43">
        <f t="shared" si="21"/>
        <v>5.3491637193476028E-3</v>
      </c>
      <c r="P43">
        <f t="shared" si="21"/>
        <v>5.3846228560450104E-3</v>
      </c>
      <c r="Q43">
        <f t="shared" si="21"/>
        <v>5.3938826952200777E-3</v>
      </c>
      <c r="R43">
        <f t="shared" si="21"/>
        <v>5.3968584041500312E-3</v>
      </c>
      <c r="S43">
        <f t="shared" si="21"/>
        <v>5.3968584048483996E-3</v>
      </c>
      <c r="T43">
        <f t="shared" si="21"/>
        <v>5.3968584048483996E-3</v>
      </c>
      <c r="U43">
        <f t="shared" si="21"/>
        <v>5.3968584048483996E-3</v>
      </c>
      <c r="V43" t="e">
        <f t="shared" si="21"/>
        <v>#VALUE!</v>
      </c>
      <c r="W43" t="e">
        <f t="shared" si="21"/>
        <v>#VALUE!</v>
      </c>
      <c r="X43" t="e">
        <f t="shared" si="21"/>
        <v>#VALUE!</v>
      </c>
    </row>
    <row r="44" spans="1:24">
      <c r="A44" t="s">
        <v>26</v>
      </c>
      <c r="B44">
        <v>4</v>
      </c>
      <c r="C44">
        <v>4</v>
      </c>
      <c r="D44">
        <v>1</v>
      </c>
      <c r="G44">
        <f>et($C$6,B44,$C$4,$C$5,C44,D44)</f>
        <v>4.0154990330610639E-3</v>
      </c>
      <c r="H44">
        <f>et($C$6,$B$44,$C$4,$C$5,H28,$C$44,$D$44)</f>
        <v>1.511949101837363E-4</v>
      </c>
      <c r="I44">
        <f>et($C$6,$B$44,$C$4,$C$5,I28,$C$44,$D$44)</f>
        <v>-1.3313084962044482E-4</v>
      </c>
      <c r="J44">
        <f t="shared" ref="J44:X44" si="22">et($C$6,$B$44,$C$4,$C$5,J28,$C$44,$D$44)</f>
        <v>-4.4529132513362646E-4</v>
      </c>
      <c r="K44">
        <f t="shared" si="22"/>
        <v>8.9638799920039778E-4</v>
      </c>
      <c r="L44">
        <f t="shared" si="22"/>
        <v>2.5286783079083129E-3</v>
      </c>
      <c r="M44">
        <f t="shared" si="22"/>
        <v>3.4677438959908099E-3</v>
      </c>
      <c r="N44">
        <f t="shared" si="22"/>
        <v>3.845120429622722E-3</v>
      </c>
      <c r="O44">
        <f t="shared" si="22"/>
        <v>3.9681713227454809E-3</v>
      </c>
      <c r="P44">
        <f t="shared" si="22"/>
        <v>4.0033315159900638E-3</v>
      </c>
      <c r="Q44">
        <f t="shared" si="22"/>
        <v>4.0125359486399672E-3</v>
      </c>
      <c r="R44">
        <f t="shared" si="22"/>
        <v>4.0154990323642099E-3</v>
      </c>
      <c r="S44">
        <f t="shared" si="22"/>
        <v>4.0154990330611064E-3</v>
      </c>
      <c r="T44">
        <f t="shared" si="22"/>
        <v>4.0154990330611064E-3</v>
      </c>
      <c r="U44">
        <f t="shared" si="22"/>
        <v>4.0154990330611064E-3</v>
      </c>
      <c r="V44" t="e">
        <f t="shared" si="22"/>
        <v>#VALUE!</v>
      </c>
      <c r="W44" t="e">
        <f t="shared" si="22"/>
        <v>#VALUE!</v>
      </c>
      <c r="X44" t="e">
        <f t="shared" si="22"/>
        <v>#VALUE!</v>
      </c>
    </row>
    <row r="45" spans="1:24">
      <c r="A45" t="s">
        <v>27</v>
      </c>
      <c r="B45">
        <v>4</v>
      </c>
      <c r="C45">
        <v>2</v>
      </c>
      <c r="D45">
        <v>2</v>
      </c>
      <c r="G45">
        <f>et($C$6,B45,$C$4,$C$5,C45,D45)</f>
        <v>1.9733545004158304E-3</v>
      </c>
      <c r="H45">
        <f>et($C$6,$B$45,$C$4,$C$5,H28,$C$45,$D$45)</f>
        <v>7.8515416591633263E-5</v>
      </c>
      <c r="I45">
        <f>et($C$6,$B$45,$C$4,$C$5,I28,$C$45,$D$45)</f>
        <v>-8.0065324652564063E-4</v>
      </c>
      <c r="J45">
        <f t="shared" ref="J45:X45" si="23">et($C$6,$B$45,$C$4,$C$5,J28,$C$45,$D$45)</f>
        <v>-1.9359459623586083E-3</v>
      </c>
      <c r="K45">
        <f t="shared" si="23"/>
        <v>-9.9449647212721979E-4</v>
      </c>
      <c r="L45">
        <f t="shared" si="23"/>
        <v>5.206347295445042E-4</v>
      </c>
      <c r="M45">
        <f t="shared" si="23"/>
        <v>1.4325765369496753E-3</v>
      </c>
      <c r="N45">
        <f t="shared" si="23"/>
        <v>1.8043410241916794E-3</v>
      </c>
      <c r="O45">
        <f t="shared" si="23"/>
        <v>1.9262902382724423E-3</v>
      </c>
      <c r="P45">
        <f t="shared" si="23"/>
        <v>1.9612380901232059E-3</v>
      </c>
      <c r="Q45">
        <f t="shared" si="23"/>
        <v>1.9704014832254168E-3</v>
      </c>
      <c r="R45">
        <f t="shared" si="23"/>
        <v>1.9733544997204604E-3</v>
      </c>
      <c r="S45">
        <f t="shared" si="23"/>
        <v>1.9733545004158421E-3</v>
      </c>
      <c r="T45">
        <f t="shared" si="23"/>
        <v>1.9733545004158421E-3</v>
      </c>
      <c r="U45">
        <f t="shared" si="23"/>
        <v>1.9733545004158421E-3</v>
      </c>
      <c r="V45" t="e">
        <f t="shared" si="23"/>
        <v>#VALUE!</v>
      </c>
      <c r="W45" t="e">
        <f t="shared" si="23"/>
        <v>#VALUE!</v>
      </c>
      <c r="X45" t="e">
        <f t="shared" si="23"/>
        <v>#VALUE!</v>
      </c>
    </row>
    <row r="46" spans="1:24">
      <c r="A46" t="s">
        <v>28</v>
      </c>
      <c r="B46">
        <v>2</v>
      </c>
      <c r="C46">
        <v>2</v>
      </c>
      <c r="D46">
        <v>3</v>
      </c>
      <c r="G46">
        <f>et($C$6,B46,$C$4,$C$5,C46,D46)</f>
        <v>9.7081442973051611E-4</v>
      </c>
      <c r="H46">
        <f>et($C$6,$B$46,$C$4,$C$5,H28,$C$46,$D$46)</f>
        <v>2.7902864512946305E-5</v>
      </c>
      <c r="I46">
        <f>et($C$6,$B$46,$C$4,$C$5,I28,$C$46,$D$46)</f>
        <v>-1.1842542995059808E-3</v>
      </c>
      <c r="J46">
        <f t="shared" ref="J46:X46" si="24">et($C$6,$B$46,$C$4,$C$5,J28,$C$46,$D$46)</f>
        <v>-2.7088097950074539E-3</v>
      </c>
      <c r="K46">
        <f t="shared" si="24"/>
        <v>-1.9364484408253661E-3</v>
      </c>
      <c r="L46">
        <f t="shared" si="24"/>
        <v>-4.6836964686089536E-4</v>
      </c>
      <c r="M46">
        <f t="shared" si="24"/>
        <v>4.3282646152145791E-4</v>
      </c>
      <c r="N46">
        <f t="shared" si="24"/>
        <v>8.0235618716999646E-4</v>
      </c>
      <c r="O46">
        <f t="shared" si="24"/>
        <v>9.2385976889840856E-4</v>
      </c>
      <c r="P46">
        <f t="shared" si="24"/>
        <v>9.5871981603715844E-4</v>
      </c>
      <c r="Q46">
        <f t="shared" si="24"/>
        <v>9.6786581063496903E-4</v>
      </c>
      <c r="R46">
        <f t="shared" si="24"/>
        <v>9.7081442903584837E-4</v>
      </c>
      <c r="S46">
        <f t="shared" si="24"/>
        <v>9.7081442973051719E-4</v>
      </c>
      <c r="T46">
        <f t="shared" si="24"/>
        <v>9.7081442973051719E-4</v>
      </c>
      <c r="U46">
        <f t="shared" si="24"/>
        <v>9.7081442973051719E-4</v>
      </c>
      <c r="V46" t="e">
        <f>et($C$6,$B$46,$C$4,$C$5,V28,$C$46,$D$46)</f>
        <v>#VALUE!</v>
      </c>
      <c r="W46" t="e">
        <f t="shared" si="24"/>
        <v>#VALUE!</v>
      </c>
      <c r="X46" t="e">
        <f t="shared" si="24"/>
        <v>#VALUE!</v>
      </c>
    </row>
    <row r="47" spans="1:24" s="7" customFormat="1">
      <c r="A47" s="8" t="s">
        <v>29</v>
      </c>
      <c r="B47" s="7">
        <v>2</v>
      </c>
      <c r="C47" s="7">
        <v>2</v>
      </c>
      <c r="G47" s="7">
        <f>Pho($C$6,$C$4,$C$5,infinity,$B$47,$C$47)</f>
        <v>8.2618444281226596E-5</v>
      </c>
      <c r="H47" s="7">
        <f>Pho($C$6,$C$4,$C$5,H28,$B$47,$C$47)</f>
        <v>0.80870074024579852</v>
      </c>
      <c r="I47" s="7">
        <f t="shared" ref="I47:X47" si="25">Pho($C$6,$C$4,$C$5,I28,$B$47,$C$47)</f>
        <v>0.47591982753716866</v>
      </c>
      <c r="J47" s="7">
        <f t="shared" si="25"/>
        <v>0.25176363139399016</v>
      </c>
      <c r="K47" s="7">
        <f t="shared" si="25"/>
        <v>0.13757258411221274</v>
      </c>
      <c r="L47" s="7">
        <f t="shared" si="25"/>
        <v>8.1093382823557325E-2</v>
      </c>
      <c r="M47" s="7">
        <f t="shared" si="25"/>
        <v>5.1515636859640161E-2</v>
      </c>
      <c r="N47" s="7">
        <f t="shared" si="25"/>
        <v>3.4826328302908403E-2</v>
      </c>
      <c r="O47" s="7">
        <f t="shared" si="25"/>
        <v>2.4739954802387106E-2</v>
      </c>
      <c r="P47" s="7">
        <f t="shared" si="25"/>
        <v>1.8283135336287882E-2</v>
      </c>
      <c r="Q47" s="7">
        <f t="shared" si="25"/>
        <v>1.3950397134374135E-2</v>
      </c>
      <c r="R47" s="7">
        <f t="shared" si="25"/>
        <v>2.4480454550328511E-3</v>
      </c>
      <c r="S47" s="7">
        <f t="shared" si="25"/>
        <v>9.9764470538343634E-4</v>
      </c>
      <c r="T47" s="7">
        <f t="shared" si="25"/>
        <v>3.4430051652080943E-4</v>
      </c>
      <c r="U47" s="7">
        <f t="shared" si="25"/>
        <v>1.2591812486663476E-4</v>
      </c>
      <c r="V47" s="7" t="e">
        <f t="shared" si="25"/>
        <v>#VALUE!</v>
      </c>
      <c r="W47" s="7" t="e">
        <f t="shared" si="25"/>
        <v>#VALUE!</v>
      </c>
      <c r="X47" s="7" t="e">
        <f t="shared" si="25"/>
        <v>#VALUE!</v>
      </c>
    </row>
    <row r="48" spans="1:24">
      <c r="A48" t="s">
        <v>31</v>
      </c>
      <c r="B48">
        <v>3</v>
      </c>
      <c r="C48">
        <v>1</v>
      </c>
      <c r="G48">
        <f>Pho($C$6,$C$4,$C$5,infinity,$B$48,$C$48)</f>
        <v>0.31486160276168684</v>
      </c>
      <c r="H48">
        <f>Pho($C$6,$C$4,$C$5,H28,$B$48,$C$48)</f>
        <v>0.85973463799874539</v>
      </c>
      <c r="I48">
        <f t="shared" ref="I48:X48" si="26">Pho($C$6,$C$4,$C$5,I28,$B$48,$C$48)</f>
        <v>0.63437939051369618</v>
      </c>
      <c r="J48">
        <f t="shared" si="26"/>
        <v>0.48726668898802922</v>
      </c>
      <c r="K48">
        <f t="shared" si="26"/>
        <v>0.40695991900894385</v>
      </c>
      <c r="L48">
        <f>Pho($C$6,$C$4,$C$5,L28,$B$48,$C$48)</f>
        <v>0.36394544625478059</v>
      </c>
      <c r="M48">
        <f t="shared" si="26"/>
        <v>0.34087396904688894</v>
      </c>
      <c r="N48">
        <f t="shared" si="26"/>
        <v>0.328521035117952</v>
      </c>
      <c r="O48">
        <f t="shared" si="26"/>
        <v>0.32195298388576604</v>
      </c>
      <c r="P48">
        <f t="shared" si="26"/>
        <v>0.31849810368818071</v>
      </c>
      <c r="Q48">
        <f t="shared" si="26"/>
        <v>0.31670373938237845</v>
      </c>
      <c r="R48">
        <f t="shared" si="26"/>
        <v>0.31486286364011479</v>
      </c>
      <c r="S48">
        <f t="shared" si="26"/>
        <v>0.31486160383029244</v>
      </c>
      <c r="T48">
        <f t="shared" si="26"/>
        <v>0.31486160276168684</v>
      </c>
      <c r="U48">
        <f t="shared" si="26"/>
        <v>0.31486160276168673</v>
      </c>
      <c r="V48">
        <f t="shared" si="26"/>
        <v>0.31486160276168673</v>
      </c>
      <c r="W48">
        <f t="shared" si="26"/>
        <v>0.31486160276168673</v>
      </c>
      <c r="X48" t="e">
        <f t="shared" si="26"/>
        <v>#VALUE!</v>
      </c>
    </row>
    <row r="49" spans="1:24" s="7" customFormat="1">
      <c r="A49" s="7" t="s">
        <v>30</v>
      </c>
      <c r="B49" s="7">
        <v>2</v>
      </c>
      <c r="C49" s="7">
        <v>1</v>
      </c>
      <c r="D49" s="7">
        <v>1</v>
      </c>
      <c r="G49" s="7">
        <f>Pho($C$6,$C$4,$C$5,infinity,$B$49,$C$49,$D$49)</f>
        <v>3.9153626975043399E-5</v>
      </c>
      <c r="H49" s="7">
        <f t="shared" ref="H49:X49" si="27">Pho($C$6,$C$4,$C$5,H28,$B$49,$C$49,$D$49)</f>
        <v>0.76626819280769132</v>
      </c>
      <c r="I49" s="7">
        <f t="shared" si="27"/>
        <v>0.39205856271234174</v>
      </c>
      <c r="J49" s="7">
        <f t="shared" si="27"/>
        <v>0.17527145264250071</v>
      </c>
      <c r="K49" s="7">
        <f t="shared" si="27"/>
        <v>8.2959240204717594E-2</v>
      </c>
      <c r="L49" s="7">
        <f t="shared" si="27"/>
        <v>4.4232678515511263E-2</v>
      </c>
      <c r="M49" s="7">
        <f t="shared" si="27"/>
        <v>2.6401765042796815E-2</v>
      </c>
      <c r="N49" s="7">
        <f t="shared" si="27"/>
        <v>1.7215890504041213E-2</v>
      </c>
      <c r="O49" s="7">
        <f t="shared" si="27"/>
        <v>1.1987783690874778E-2</v>
      </c>
      <c r="P49" s="7">
        <f t="shared" si="27"/>
        <v>8.7644843807330106E-3</v>
      </c>
      <c r="Q49" s="7">
        <f t="shared" si="27"/>
        <v>6.6498765260868155E-3</v>
      </c>
      <c r="R49" s="7">
        <f t="shared" si="27"/>
        <v>1.160155498369599E-3</v>
      </c>
      <c r="S49" s="7">
        <f t="shared" si="27"/>
        <v>4.7279283845890797E-4</v>
      </c>
      <c r="T49" s="7">
        <f t="shared" si="27"/>
        <v>1.6316712458641324E-4</v>
      </c>
      <c r="U49" s="7">
        <f t="shared" si="27"/>
        <v>5.9673736697865061E-5</v>
      </c>
      <c r="V49" s="7" t="e">
        <f t="shared" si="27"/>
        <v>#VALUE!</v>
      </c>
      <c r="W49" s="7" t="e">
        <f t="shared" si="27"/>
        <v>#VALUE!</v>
      </c>
      <c r="X49" s="7" t="e">
        <f t="shared" si="27"/>
        <v>#VALUE!</v>
      </c>
    </row>
    <row r="50" spans="1:24">
      <c r="A50" t="s">
        <v>32</v>
      </c>
      <c r="B50">
        <v>1</v>
      </c>
      <c r="C50">
        <v>1</v>
      </c>
      <c r="D50">
        <v>1</v>
      </c>
      <c r="E50">
        <v>1</v>
      </c>
      <c r="G50">
        <f>Pho($C$6,$C$4,$C$5,infinity,$B$50,$C$50,$D$50,$E$50)</f>
        <v>5.3764590500470222E-2</v>
      </c>
      <c r="H50">
        <f t="shared" ref="H50:X50" si="28">Pho($C$6,$C$4,$C$5,H28,$B$50,$C$50,$D$50,$E$50)</f>
        <v>0.73333658660117007</v>
      </c>
      <c r="I50">
        <f t="shared" si="28"/>
        <v>0.36915595728306699</v>
      </c>
      <c r="J50">
        <f t="shared" si="28"/>
        <v>0.18818426837599211</v>
      </c>
      <c r="K50">
        <f t="shared" si="28"/>
        <v>0.11420250001413035</v>
      </c>
      <c r="L50">
        <f t="shared" si="28"/>
        <v>8.267074464729042E-2</v>
      </c>
      <c r="M50">
        <f t="shared" si="28"/>
        <v>6.814575841182019E-2</v>
      </c>
      <c r="N50">
        <f t="shared" si="28"/>
        <v>6.1053364954102109E-2</v>
      </c>
      <c r="O50">
        <f t="shared" si="28"/>
        <v>5.7476035343392594E-2</v>
      </c>
      <c r="P50">
        <f t="shared" si="28"/>
        <v>5.5648228839353088E-2</v>
      </c>
      <c r="Q50">
        <f t="shared" si="28"/>
        <v>5.4713606774361045E-2</v>
      </c>
      <c r="R50">
        <f t="shared" si="28"/>
        <v>5.3765236411682987E-2</v>
      </c>
      <c r="S50">
        <f t="shared" si="28"/>
        <v>5.3764591047883531E-2</v>
      </c>
      <c r="T50">
        <f t="shared" si="28"/>
        <v>5.376459050047025E-2</v>
      </c>
      <c r="U50">
        <f t="shared" si="28"/>
        <v>5.3764590500470194E-2</v>
      </c>
      <c r="V50">
        <f t="shared" si="28"/>
        <v>5.3764590500470194E-2</v>
      </c>
      <c r="W50">
        <f t="shared" si="28"/>
        <v>5.3764590500470194E-2</v>
      </c>
      <c r="X50" t="e">
        <f t="shared" si="28"/>
        <v>#VALUE!</v>
      </c>
    </row>
    <row r="51" spans="1:24">
      <c r="A51" t="s">
        <v>33</v>
      </c>
      <c r="B51">
        <v>4</v>
      </c>
      <c r="G51">
        <f>e2x(C6,B51,C4,C5)</f>
        <v>2.6413522282452955E-2</v>
      </c>
    </row>
  </sheetData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>
      <selection activeCell="C21" sqref="C21"/>
    </sheetView>
  </sheetViews>
  <sheetFormatPr defaultRowHeight="15"/>
  <cols>
    <col min="1" max="1" width="13.7109375" customWidth="1"/>
    <col min="2" max="2" width="16.140625" customWidth="1"/>
    <col min="3" max="3" width="27.42578125" customWidth="1"/>
    <col min="5" max="5" width="22.5703125" customWidth="1"/>
    <col min="6" max="6" width="15" customWidth="1"/>
    <col min="7" max="7" width="10.28515625" customWidth="1"/>
    <col min="10" max="10" width="14.28515625" customWidth="1"/>
    <col min="11" max="11" width="31" customWidth="1"/>
  </cols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Mountain Walker</dc:creator>
  <cp:lastModifiedBy>Jim Bridgeman</cp:lastModifiedBy>
  <dcterms:created xsi:type="dcterms:W3CDTF">2009-06-10T15:44:34Z</dcterms:created>
  <dcterms:modified xsi:type="dcterms:W3CDTF">2011-07-22T16:17:28Z</dcterms:modified>
</cp:coreProperties>
</file>